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128" codeName="{AE6600E7-7A62-396C-DE95-9942FA9DD81E}"/>
  <workbookPr codeName="ThisWorkbook"/>
  <bookViews>
    <workbookView xWindow="65426" yWindow="65426" windowWidth="19420" windowHeight="10560" tabRatio="738" firstSheet="4" activeTab="9"/>
  </bookViews>
  <sheets>
    <sheet name="Index" sheetId="9" r:id="rId1"/>
    <sheet name="General Info" sheetId="1" r:id="rId2"/>
    <sheet name="Financial Results" sheetId="2" r:id="rId3"/>
    <sheet name="Taxonomy" sheetId="7" state="hidden" r:id="rId4"/>
    <sheet name="Asset Liabilities" sheetId="11" r:id="rId5"/>
    <sheet name="TextBlock" sheetId="8" state="hidden" r:id="rId6"/>
    <sheet name="Segment" sheetId="5" r:id="rId7"/>
    <sheet name="OCI" sheetId="10" r:id="rId8"/>
    <sheet name="Cash Flow Direct" sheetId="16" state="hidden" r:id="rId9"/>
    <sheet name="Cash Flow Indirect" sheetId="17" r:id="rId10"/>
  </sheets>
  <definedNames>
    <definedName name="Dbt">'General Info'!$U$5:$U$6</definedName>
    <definedName name="Diff12">'General Info'!$T$5:$T$8</definedName>
    <definedName name="Diff15">'General Info'!$Y$1:$Y$5</definedName>
    <definedName name="Diff18">'General Info'!$Z$1:$Z$6</definedName>
    <definedName name="Eqt">'General Info'!$T$5:$T$8</definedName>
  </definedNames>
  <calcPr calcId="191029"/>
  <extLst/>
</workbook>
</file>

<file path=xl/sharedStrings.xml><?xml version="1.0" encoding="utf-8"?>
<sst xmlns="http://schemas.openxmlformats.org/spreadsheetml/2006/main" count="1968" uniqueCount="839">
  <si>
    <t>General information about company</t>
  </si>
  <si>
    <t>Scrip code</t>
  </si>
  <si>
    <t>Name of company</t>
  </si>
  <si>
    <t>01</t>
  </si>
  <si>
    <t>31</t>
  </si>
  <si>
    <t>15</t>
  </si>
  <si>
    <t>Date on which prior intimation of the meeting for considering financial results was informed to the exchange</t>
  </si>
  <si>
    <t>26</t>
  </si>
  <si>
    <t>Description of presentation currency</t>
  </si>
  <si>
    <t>INR</t>
  </si>
  <si>
    <t>Level of rounding used in financial results</t>
  </si>
  <si>
    <t>Actual</t>
  </si>
  <si>
    <t>Reporting Quarter</t>
  </si>
  <si>
    <t>Nature of report standalone or consolidated</t>
  </si>
  <si>
    <t>Consolidated</t>
  </si>
  <si>
    <t>Whether accounts are audited or unaudited</t>
  </si>
  <si>
    <t>Audited</t>
  </si>
  <si>
    <t>Segment Reporting</t>
  </si>
  <si>
    <t>Description of single segment</t>
  </si>
  <si>
    <t>04</t>
  </si>
  <si>
    <t>2014</t>
  </si>
  <si>
    <t>03</t>
  </si>
  <si>
    <t>2015</t>
  </si>
  <si>
    <t>05</t>
  </si>
  <si>
    <t>08</t>
  </si>
  <si>
    <t>02</t>
  </si>
  <si>
    <t>06</t>
  </si>
  <si>
    <t>07</t>
  </si>
  <si>
    <t>09</t>
  </si>
  <si>
    <t>10</t>
  </si>
  <si>
    <t>11</t>
  </si>
  <si>
    <t>12</t>
  </si>
  <si>
    <t>13</t>
  </si>
  <si>
    <t>14</t>
  </si>
  <si>
    <t>16</t>
  </si>
  <si>
    <t>17</t>
  </si>
  <si>
    <t>18</t>
  </si>
  <si>
    <t>19</t>
  </si>
  <si>
    <t>20</t>
  </si>
  <si>
    <t>21</t>
  </si>
  <si>
    <t>22</t>
  </si>
  <si>
    <t>23</t>
  </si>
  <si>
    <t>24</t>
  </si>
  <si>
    <t>25</t>
  </si>
  <si>
    <t>27</t>
  </si>
  <si>
    <t>28</t>
  </si>
  <si>
    <t>29</t>
  </si>
  <si>
    <t>30</t>
  </si>
  <si>
    <t>2016</t>
  </si>
  <si>
    <t>Standalone</t>
  </si>
  <si>
    <t>Thousands</t>
  </si>
  <si>
    <t>Lakhs</t>
  </si>
  <si>
    <t>Millions</t>
  </si>
  <si>
    <t>Crores</t>
  </si>
  <si>
    <t>Geographical</t>
  </si>
  <si>
    <t>Unaudited</t>
  </si>
  <si>
    <t>Half yearly</t>
  </si>
  <si>
    <t>Yearly</t>
  </si>
  <si>
    <r>
      <t xml:space="preserve">Year to date figures for current period ended                              </t>
    </r>
    <r>
      <rPr>
        <b/>
        <sz val="11"/>
        <rFont val="Calibri"/>
        <family val="2"/>
        <scheme val="minor"/>
      </rPr>
      <t>(dd-mm-yyyy)</t>
    </r>
  </si>
  <si>
    <t>A</t>
  </si>
  <si>
    <t>B</t>
  </si>
  <si>
    <t>C</t>
  </si>
  <si>
    <t>Whether results are audited or unaudited</t>
  </si>
  <si>
    <t>D</t>
  </si>
  <si>
    <t>Expenses</t>
  </si>
  <si>
    <t>Cost of materials consumed</t>
  </si>
  <si>
    <t>Purchases of stock-in-trade</t>
  </si>
  <si>
    <t>Changes in inventories of finished goods, work-in-progress and stock-in-trade</t>
  </si>
  <si>
    <t xml:space="preserve">Employee benefit expense  </t>
  </si>
  <si>
    <t>Other Expenses</t>
  </si>
  <si>
    <t>Total other expenses</t>
  </si>
  <si>
    <t>Other income</t>
  </si>
  <si>
    <t>Finance costs</t>
  </si>
  <si>
    <t xml:space="preserve">Exceptional items </t>
  </si>
  <si>
    <t>Details of equity share capital</t>
  </si>
  <si>
    <t>Paid-up equity share capital</t>
  </si>
  <si>
    <t>Face value of equity share capital</t>
  </si>
  <si>
    <t>Reserves excluding revaluation reserve</t>
  </si>
  <si>
    <t>Earnings per share</t>
  </si>
  <si>
    <t>Total tax expenses</t>
  </si>
  <si>
    <t>Deferred tax liabilities (net)</t>
  </si>
  <si>
    <t>Total non-current liabilities</t>
  </si>
  <si>
    <t>Other current liabilities</t>
  </si>
  <si>
    <t>Total current liabilities</t>
  </si>
  <si>
    <t>Non-current investments</t>
  </si>
  <si>
    <t>Deferred tax assets (net)</t>
  </si>
  <si>
    <t>Other non-current assets</t>
  </si>
  <si>
    <t>Total non-current assets</t>
  </si>
  <si>
    <t>Current investments</t>
  </si>
  <si>
    <t>Inventories</t>
  </si>
  <si>
    <t>Other current assets</t>
  </si>
  <si>
    <t>Total current assets</t>
  </si>
  <si>
    <t>Total assets</t>
  </si>
  <si>
    <r>
      <t xml:space="preserve">Year to date figures for current period ended                </t>
    </r>
    <r>
      <rPr>
        <b/>
        <sz val="11"/>
        <rFont val="Calibri"/>
        <family val="2"/>
        <scheme val="minor"/>
      </rPr>
      <t>(dd-mm-yyyy)</t>
    </r>
  </si>
  <si>
    <t xml:space="preserve">Segment Revenue (Income) </t>
  </si>
  <si>
    <t>(net sale/income from each segment should be disclosed)</t>
  </si>
  <si>
    <t>Total Segment Revenue</t>
  </si>
  <si>
    <t>Less: Inter segment revenue</t>
  </si>
  <si>
    <t>Segment Result</t>
  </si>
  <si>
    <t>Profit (+) / Loss (-) before tax and interest from each segment</t>
  </si>
  <si>
    <t>ii. Other Unallocable Expenditure net off Unallocable income</t>
  </si>
  <si>
    <t>(Segment Asset - Segment Liabilities)</t>
  </si>
  <si>
    <t>Disclosure of notes on segments</t>
  </si>
  <si>
    <t>Part I</t>
  </si>
  <si>
    <t>Particulars</t>
  </si>
  <si>
    <t>i</t>
  </si>
  <si>
    <t>ii</t>
  </si>
  <si>
    <t>Total  expenses</t>
  </si>
  <si>
    <t>Date of board meeting when results were approved</t>
  </si>
  <si>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</si>
  <si>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</si>
  <si>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</si>
  <si>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</si>
  <si>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</si>
  <si>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</si>
  <si>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</si>
  <si>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</si>
  <si>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</si>
  <si>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</si>
  <si>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</si>
  <si>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</si>
  <si>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</si>
  <si>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</si>
  <si>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</si>
  <si>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</si>
  <si>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</si>
  <si>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</si>
  <si>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Quarterly</t>
  </si>
  <si>
    <t>Statement of Asset and Liabilities</t>
  </si>
  <si>
    <t>Format of Reporting of Segment wise Revenue, Result and Capital Employed along with the quartely results</t>
  </si>
  <si>
    <t>Segment</t>
  </si>
  <si>
    <t xml:space="preserve">Excel Utility will not allow you to generate XBRL/XML until you rectify all errors.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</si>
  <si>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</si>
  <si>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</si>
  <si>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</si>
  <si>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</si>
  <si>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</si>
  <si>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</si>
  <si>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</si>
  <si>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</si>
  <si>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</si>
  <si>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</si>
  <si>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</si>
  <si>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</si>
  <si>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label</t>
  </si>
  <si>
    <t>type</t>
  </si>
  <si>
    <t>periodType</t>
  </si>
  <si>
    <t>ScripCode</t>
  </si>
  <si>
    <t>NameOfTheCompany</t>
  </si>
  <si>
    <t>DateOnWhichPriorIntimationOfTheMeetingForConsideringFinancialResultsWasInformedToTheExchange</t>
  </si>
  <si>
    <t>DateOfStartOfFinancialYear</t>
  </si>
  <si>
    <t>DateOfEndOfFinancialYear</t>
  </si>
  <si>
    <t>NatureOfReportStandaloneConsolidated</t>
  </si>
  <si>
    <t>ReportingQuarter</t>
  </si>
  <si>
    <t>DescriptionOfPresentationCurrency</t>
  </si>
  <si>
    <t>LevelOfRoundingUsedInFinancialStatements</t>
  </si>
  <si>
    <t>WhetherResultsAreAuditedOrUnaudited</t>
  </si>
  <si>
    <t>IsCompanyReportingMultisegmentOrSingleSegment</t>
  </si>
  <si>
    <t>DescriptionOfSingleSegment</t>
  </si>
  <si>
    <t>Total profit before tax</t>
  </si>
  <si>
    <t>Tax expense</t>
  </si>
  <si>
    <t>Disclosure of notes on financial results</t>
  </si>
  <si>
    <t>Disclosure of notes on assets and liabilities</t>
  </si>
  <si>
    <t>(a)</t>
  </si>
  <si>
    <t>(b)</t>
  </si>
  <si>
    <t>(c)</t>
  </si>
  <si>
    <t>(d)</t>
  </si>
  <si>
    <t>(e)</t>
  </si>
  <si>
    <t>(f)</t>
  </si>
  <si>
    <t>Format for Reporting Segmenet wise Revenue, Results and Capital Employed along with the company results</t>
  </si>
  <si>
    <t>Financial Result By Companies Other than Banks</t>
  </si>
  <si>
    <t>Asset Liabilities</t>
  </si>
  <si>
    <t>XBRL filling consists of two processes. Firstly generation of XBRL/XML file and upload of generated XBRL/XML file to BSE Listing Center Website (www.listing.bseindia.com) .</t>
  </si>
  <si>
    <t>i. Finance cost</t>
  </si>
  <si>
    <t>DateOfBoardMeetingWhenFinancialResultsWereApproved</t>
  </si>
  <si>
    <t>Net Profit Loss for the period from continuing operations</t>
  </si>
  <si>
    <t>Debenture redemption reserve</t>
  </si>
  <si>
    <t>Debt equity ratio</t>
  </si>
  <si>
    <t>Debt service coverage ratio</t>
  </si>
  <si>
    <t>Interest service coverage ratio</t>
  </si>
  <si>
    <t>Class of security</t>
  </si>
  <si>
    <t>Paid-up debt capital</t>
  </si>
  <si>
    <t>ClassOfSecurity</t>
  </si>
  <si>
    <t>Equity</t>
  </si>
  <si>
    <t>For Current Quarter Only</t>
  </si>
  <si>
    <t>Debt securities and/or non-cumulative redeemable preference shares</t>
  </si>
  <si>
    <t>Face value of debt securities</t>
  </si>
  <si>
    <t>Equity and Debt</t>
  </si>
  <si>
    <t>DateOfStartOfReportingPeriod</t>
  </si>
  <si>
    <t>DateOfEndOfReportingPeriod</t>
  </si>
  <si>
    <t>Date of start of reporting period</t>
  </si>
  <si>
    <t>Date of end of reporting period</t>
  </si>
  <si>
    <t>Date of end of financial year</t>
  </si>
  <si>
    <t>Date of start of financial year</t>
  </si>
  <si>
    <t>Single segment</t>
  </si>
  <si>
    <t>Multi segment</t>
  </si>
  <si>
    <t>First quarter</t>
  </si>
  <si>
    <t>Third quarter</t>
  </si>
  <si>
    <t>The excel utility can be used for creating the XBRL/XML file for efiling of Financial Results</t>
  </si>
  <si>
    <t>Details of debt securities</t>
  </si>
  <si>
    <t>Billions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</si>
  <si>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</si>
  <si>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Other comprehensive income net of taxes</t>
  </si>
  <si>
    <t>Total Comprehensive Income for the period</t>
  </si>
  <si>
    <t>Total profit or loss, attributable to</t>
  </si>
  <si>
    <t>Profit or loss, attributable to owners of parent</t>
  </si>
  <si>
    <t>Total profit or loss, attributable to non-controlling interests</t>
  </si>
  <si>
    <t>Total Comprehensive income for the period attributable to</t>
  </si>
  <si>
    <t>Comprehensive income for the period attributable to owners of parent</t>
  </si>
  <si>
    <t>Total comprehensive income for the period attributable to owners of parent non-controlling interests</t>
  </si>
  <si>
    <t>Other Comprehensive Income</t>
  </si>
  <si>
    <t>Year to date figures for current period ended                              (dd-mm-yyyy)</t>
  </si>
  <si>
    <t>Other comprehensive income [Abstract]</t>
  </si>
  <si>
    <t>Amount of items that will not be reclassified to profit and loss</t>
  </si>
  <si>
    <t>Total Amount of items that will not be reclassified to profit and loss</t>
  </si>
  <si>
    <t xml:space="preserve">Income tax relating to items that will not be reclassified to profit or loss </t>
  </si>
  <si>
    <t>Amount of items that will be reclassified to profit and loss</t>
  </si>
  <si>
    <t>Total Amount of items that will be reclassified to profit and loss</t>
  </si>
  <si>
    <t xml:space="preserve">Income tax relating to items that will be reclassified to profit or loss </t>
  </si>
  <si>
    <t>Total Other comprehensive income</t>
  </si>
  <si>
    <t>Equity and liabilities</t>
  </si>
  <si>
    <t>Non-current liabilities</t>
  </si>
  <si>
    <t>Current liabilities</t>
  </si>
  <si>
    <t>Current assets</t>
  </si>
  <si>
    <t>Steps for filing - Financial Results - Ind AS Format</t>
  </si>
  <si>
    <t>OCI (Other Comprehensive Income)</t>
  </si>
  <si>
    <t>OCI</t>
  </si>
  <si>
    <t>Revenue from operations</t>
  </si>
  <si>
    <t>Total income</t>
  </si>
  <si>
    <t>Total profit before exceptional items and tax</t>
  </si>
  <si>
    <t>Current tax</t>
  </si>
  <si>
    <t>Deferred tax</t>
  </si>
  <si>
    <t>Net movement in regulatory deferral account balances related to profit or loss and the related deferred tax movement</t>
  </si>
  <si>
    <t>Share of profit (loss) of associates and joint ventures accounted for using equity method</t>
  </si>
  <si>
    <t>Total profit (loss) for period</t>
  </si>
  <si>
    <t>Earnings per equity share for continuing operations</t>
  </si>
  <si>
    <t>Basic earnings (loss) per share from continuing operations</t>
  </si>
  <si>
    <t>Diluted earnings (loss) per share from continuing operations</t>
  </si>
  <si>
    <t>Earnings per equity share for discontinued operations</t>
  </si>
  <si>
    <t>Basic earnings (loss) per share from discontinued operations</t>
  </si>
  <si>
    <t>Diluted earnings (loss) per share from discontinued operations</t>
  </si>
  <si>
    <t>Earnings per equity share</t>
  </si>
  <si>
    <t>Basic earnings (loss) per share from continuing and discontinued operations</t>
  </si>
  <si>
    <t>Diluted earnings (loss) per share from continuing and discontinued operations</t>
  </si>
  <si>
    <t>HH:MM</t>
  </si>
  <si>
    <t>00</t>
  </si>
  <si>
    <t>Income</t>
  </si>
  <si>
    <t xml:space="preserve">  Assets</t>
  </si>
  <si>
    <t xml:space="preserve">    Non-current assets</t>
  </si>
  <si>
    <t>Property, plant and equipment</t>
  </si>
  <si>
    <t>Capital work-in-progress</t>
  </si>
  <si>
    <t>Investment property</t>
  </si>
  <si>
    <t>Goodwill</t>
  </si>
  <si>
    <t>Other intangible assets</t>
  </si>
  <si>
    <t>Intangible assets under development</t>
  </si>
  <si>
    <t>Biological assets other than bearer plants</t>
  </si>
  <si>
    <t>Investments accounted for using equity method</t>
  </si>
  <si>
    <t>Non-current financial assets</t>
  </si>
  <si>
    <t>Trade receivables, non-current</t>
  </si>
  <si>
    <t>Loans, non-current</t>
  </si>
  <si>
    <t>Other non-current financial assets</t>
  </si>
  <si>
    <t>Total non-current financial assets</t>
  </si>
  <si>
    <t>Current financial asset</t>
  </si>
  <si>
    <t>Trade receivables, current</t>
  </si>
  <si>
    <t>Cash and cash equivalents</t>
  </si>
  <si>
    <t>Bank balance other than cash and cash equivalents</t>
  </si>
  <si>
    <t>Loans, current</t>
  </si>
  <si>
    <t>Other current financial assets</t>
  </si>
  <si>
    <t>Total current financial assets</t>
  </si>
  <si>
    <t>Current tax assets (net)</t>
  </si>
  <si>
    <t>Non-current assets classified as held for sale</t>
  </si>
  <si>
    <t>Regulatory deferral account debit balances and related deferred tax Assets</t>
  </si>
  <si>
    <t>Equity attributable to owners of parent</t>
  </si>
  <si>
    <t>Equity share capital</t>
  </si>
  <si>
    <t>Other equity</t>
  </si>
  <si>
    <t>Total equity attributable to owners of parent</t>
  </si>
  <si>
    <t>Non controlling interest</t>
  </si>
  <si>
    <t>Total equity</t>
  </si>
  <si>
    <t>Liabilities</t>
  </si>
  <si>
    <t>Non-current financial liabilities</t>
  </si>
  <si>
    <t>Borrowings, non-current</t>
  </si>
  <si>
    <t>Other non-current financial liabilities</t>
  </si>
  <si>
    <t>Total non-current financial liabilities</t>
  </si>
  <si>
    <t>Provisions, non-current</t>
  </si>
  <si>
    <t>Deferred government grants, Non-current</t>
  </si>
  <si>
    <t>Other non-current liabilities</t>
  </si>
  <si>
    <t>Current financial liabilities</t>
  </si>
  <si>
    <t>Borrowings, current</t>
  </si>
  <si>
    <t>Trade payables, current</t>
  </si>
  <si>
    <t>Other current financial liabilities</t>
  </si>
  <si>
    <t>Total current financial liabilities</t>
  </si>
  <si>
    <t>Provisions, current</t>
  </si>
  <si>
    <t>Current tax liabilities (Net)</t>
  </si>
  <si>
    <t>Deferred government grants, Current</t>
  </si>
  <si>
    <t>Liabilities directly associated with assets in disposal group classified as held for sale</t>
  </si>
  <si>
    <t>Regulatory deferral account credit balances and related deferred tax liability</t>
  </si>
  <si>
    <t>Total liabilities</t>
  </si>
  <si>
    <t>Total equity and liabilites</t>
  </si>
  <si>
    <t xml:space="preserve">Revenue  from  operations </t>
  </si>
  <si>
    <t>Depreciation, depletion and amortisation expense</t>
  </si>
  <si>
    <t>Profit (loss) from discontinued operations before tax</t>
  </si>
  <si>
    <t>Tax expense of discontinued operations</t>
  </si>
  <si>
    <t>Net profit (loss) from discontinued operation after tax</t>
  </si>
  <si>
    <t>StartTimeOfBoardMeeting</t>
  </si>
  <si>
    <t>EndTimeOfBoardMeeting</t>
  </si>
  <si>
    <r>
      <t xml:space="preserve">3 months/ 6 months ended         </t>
    </r>
    <r>
      <rPr>
        <b/>
        <sz val="11"/>
        <rFont val="Calibri"/>
        <family val="2"/>
        <scheme val="minor"/>
      </rPr>
      <t>(dd-mm-yyyy)</t>
    </r>
  </si>
  <si>
    <r>
      <t xml:space="preserve">3 months/ 6 month ended </t>
    </r>
    <r>
      <rPr>
        <b/>
        <sz val="11"/>
        <rFont val="Calibri"/>
        <family val="2"/>
        <scheme val="minor"/>
      </rPr>
      <t>(dd-mm-yyyy)</t>
    </r>
  </si>
  <si>
    <t>3 months/ 6 month ended         (dd-mm-yyyy)</t>
  </si>
  <si>
    <t>Financial Results – Ind-AS</t>
  </si>
  <si>
    <t>Fourth quarter</t>
  </si>
  <si>
    <t>Fifth quarter</t>
  </si>
  <si>
    <t xml:space="preserve">Segment Asset </t>
  </si>
  <si>
    <t>Un-allocable Assets</t>
  </si>
  <si>
    <t>Segment Liabilities</t>
  </si>
  <si>
    <t>Un-allocable Liabilities</t>
  </si>
  <si>
    <t>Total Segment Liabilities</t>
  </si>
  <si>
    <t>NSE Symbol</t>
  </si>
  <si>
    <t>MSEI Symbol</t>
  </si>
  <si>
    <t>ISIN*</t>
  </si>
  <si>
    <t>element</t>
  </si>
  <si>
    <t>validation</t>
  </si>
  <si>
    <t>General Information</t>
  </si>
  <si>
    <t>Symbol</t>
  </si>
  <si>
    <t>MSEISymbol</t>
  </si>
  <si>
    <t>ISIN</t>
  </si>
  <si>
    <t>Financial Results</t>
  </si>
  <si>
    <t>RevenueFromOperations</t>
  </si>
  <si>
    <t>OtherIncome</t>
  </si>
  <si>
    <t>CostOfMaterialsConsumed</t>
  </si>
  <si>
    <t>PurchasesOfStockInTrade</t>
  </si>
  <si>
    <t>ChangesInInventoriesOfFinishedGoodsWorkInProgressAndStockInTrade</t>
  </si>
  <si>
    <t>EmployeeBenefitExpense</t>
  </si>
  <si>
    <t>FinanceCosts</t>
  </si>
  <si>
    <t>DepreciationDepletionAndAmortisationExpense</t>
  </si>
  <si>
    <t>OtherExpenses</t>
  </si>
  <si>
    <t>ProfitBeforeExceptionalItemsAndTax</t>
  </si>
  <si>
    <t>ExceptionalItemsBeforeTax</t>
  </si>
  <si>
    <t>ProfitBeforeTax</t>
  </si>
  <si>
    <t>CurrentTax</t>
  </si>
  <si>
    <t>DeferredTax</t>
  </si>
  <si>
    <t>TaxExpense</t>
  </si>
  <si>
    <t>NetMovementInRegulatoryDeferralAccountBalancesRelatedToProfitOrLossAndTheRelatedDeferredTaxMovement</t>
  </si>
  <si>
    <t>ProfitLossForPeriodFromContinuingOperations</t>
  </si>
  <si>
    <t>ProfitLossFromDiscontinuedOperationsBeforeTax</t>
  </si>
  <si>
    <t>TaxExpenseOfDiscontinuedOperations</t>
  </si>
  <si>
    <t>ProfitLossFromDiscontinuedOperationsAfterTax</t>
  </si>
  <si>
    <t>ShareOfProfitLossOfAssociatesAndJointVenturesAccountedForUsingEquityMethod</t>
  </si>
  <si>
    <t>ProfitLossForPeriod</t>
  </si>
  <si>
    <t>OtherComprehensiveIncomeNetOfTaxes</t>
  </si>
  <si>
    <t>ComprehensiveIncomeForThePeriod</t>
  </si>
  <si>
    <t>ProfitOrLossAttributableToOwnersOfParent</t>
  </si>
  <si>
    <t>ProfitOrLossAttributableToNonControllingInterests</t>
  </si>
  <si>
    <t>ComprehensiveIncomeForThePeriodAttributableToOwnersOfParent</t>
  </si>
  <si>
    <t>ComprehensiveIncomeForThePeriodAttributableToOwnersOfParentNonControllingInterests</t>
  </si>
  <si>
    <t>PaidUpValueOfEquityShareCapital</t>
  </si>
  <si>
    <t>FaceValueOfEquityShareCapital</t>
  </si>
  <si>
    <t>PaidUpValueOfDebtCapital</t>
  </si>
  <si>
    <t>FaceValueOfDebtSecurities</t>
  </si>
  <si>
    <t>ReserveExcludingRevaluationReserves</t>
  </si>
  <si>
    <t>DebentureRedemptionReserve</t>
  </si>
  <si>
    <t>BasicEarningsLossPerShareFromContinuingOperations</t>
  </si>
  <si>
    <t>DilutedEarningsLossPerShareFromContinuingOperations</t>
  </si>
  <si>
    <t>BasicEarningsLossPerShareFromDiscontinuedOperations</t>
  </si>
  <si>
    <t>DilutedEarningsLossPerShareFromDiscontinuedOperations</t>
  </si>
  <si>
    <t>BasicEarningsLossPerShareFromContinuingAndDiscontinuedOperations</t>
  </si>
  <si>
    <t>DilutedEarningsLossPerShareFromContinuingAndDiscontinuedOperations</t>
  </si>
  <si>
    <t>DebtEquityRatio</t>
  </si>
  <si>
    <t>DebtServiceCoverageRatio</t>
  </si>
  <si>
    <t>InterestServiceCoverageRatio</t>
  </si>
  <si>
    <t>DisclosureOfNotesOnFinancialResultsExplanatoryTextBlock</t>
  </si>
  <si>
    <t>in-bse-fin-types:ScripCode</t>
  </si>
  <si>
    <t>xbrli:stringItemType</t>
  </si>
  <si>
    <t>in-bse-fin-types:ISIN</t>
  </si>
  <si>
    <t>in-bse-fin-types:ClassOfSecurity</t>
  </si>
  <si>
    <t>xbrli:dateItemType</t>
  </si>
  <si>
    <t>in-bse-fin-types:LevelOfRounding</t>
  </si>
  <si>
    <t>xbrli:timeItemType</t>
  </si>
  <si>
    <t>xbrli:monetaryItemType</t>
  </si>
  <si>
    <t>num:perShareItemType</t>
  </si>
  <si>
    <t>num:percentItemType</t>
  </si>
  <si>
    <t>nonnum:textBlockItemType</t>
  </si>
  <si>
    <t>duration</t>
  </si>
  <si>
    <t>This is a mandatory field as "Single Segment" selected in Segement Reporting field.</t>
  </si>
  <si>
    <t xml:space="preserve">This is a mandatory field. Should be valid SCRIP CODE  as per BSE Scrip Code Format. </t>
  </si>
  <si>
    <t>PropertyPlantAndEquipment</t>
  </si>
  <si>
    <t>CapitalWorkInProgress</t>
  </si>
  <si>
    <t>InvestmentProperty</t>
  </si>
  <si>
    <t>OtherIntangibleAssets</t>
  </si>
  <si>
    <t>IntangibleAssetsUnderDevelopment</t>
  </si>
  <si>
    <t>BiologicalAssetsOtherThanBearerPlants</t>
  </si>
  <si>
    <t>InvestmentsAccountedForUsingEquityMethod</t>
  </si>
  <si>
    <t>NoncurrentInvestments</t>
  </si>
  <si>
    <t>TradeReceivablesNoncurrent</t>
  </si>
  <si>
    <t>LoansNoncurrent</t>
  </si>
  <si>
    <t>OtherNoncurrentFinancialAssets</t>
  </si>
  <si>
    <t>NoncurrentFinancialAssets</t>
  </si>
  <si>
    <t>DeferredTaxAssetsNet</t>
  </si>
  <si>
    <t>OtherNoncurrentAssets</t>
  </si>
  <si>
    <t>NoncurrentAssets</t>
  </si>
  <si>
    <t>CurrentInvestments</t>
  </si>
  <si>
    <t>TradeReceivablesCurrent</t>
  </si>
  <si>
    <t>CashAndCashEquivalents</t>
  </si>
  <si>
    <t>BankBalanceOtherThanCashAndCashEquivalents</t>
  </si>
  <si>
    <t>LoansCurrent</t>
  </si>
  <si>
    <t>OtherCurrentFinancialAssets</t>
  </si>
  <si>
    <t>CurrentFinancialAssets</t>
  </si>
  <si>
    <t>CurrentTaxAssets</t>
  </si>
  <si>
    <t>OtherCurrentAssets</t>
  </si>
  <si>
    <t>CurrentAssets</t>
  </si>
  <si>
    <t>NoncurrentAssetsClassifiedAsHeldForSale</t>
  </si>
  <si>
    <t>RegulatoryDeferralAccountDebitBalancesAndRelatedDeferredTaxAssets</t>
  </si>
  <si>
    <t>Assets</t>
  </si>
  <si>
    <t>EquityShareCapital</t>
  </si>
  <si>
    <t>OtherEquity</t>
  </si>
  <si>
    <t>EquityAttributableToOwnersOfParent</t>
  </si>
  <si>
    <t>NonControllingInterest</t>
  </si>
  <si>
    <t>BorrowingsNoncurrent</t>
  </si>
  <si>
    <t>TradePayablesNoncurrent</t>
  </si>
  <si>
    <t>OtherNoncurrentFinancialLiabilities</t>
  </si>
  <si>
    <t>NoncurrentFinancialLiabilities</t>
  </si>
  <si>
    <t>ProvisionsNoncurrent</t>
  </si>
  <si>
    <t>DeferredTaxLiabilitiesNet</t>
  </si>
  <si>
    <t>DeferredGovernmentGrantsNoncurrent</t>
  </si>
  <si>
    <t>OtherNoncurrentLiabilities</t>
  </si>
  <si>
    <t>NoncurrentLiabilities</t>
  </si>
  <si>
    <t>BorrowingsCurrent</t>
  </si>
  <si>
    <t>TradePayablesCurrent</t>
  </si>
  <si>
    <t>OtherCurrentFinancialLiabilities</t>
  </si>
  <si>
    <t>CurrentFinancialLiabilities</t>
  </si>
  <si>
    <t>OtherCurrentLiabilities</t>
  </si>
  <si>
    <t>ProvisionsCurrent</t>
  </si>
  <si>
    <t>CurrentTaxLiabilities</t>
  </si>
  <si>
    <t>DeferredGovernmentGrantsCurrent</t>
  </si>
  <si>
    <t>CurrentLiabilities</t>
  </si>
  <si>
    <t>LiabilitiesDirectlyAssociatedWithAssetsInDisposalGroupClassifiedAsHeldForSale</t>
  </si>
  <si>
    <t>RegulatoryDeferralAccountCreditBalancesAndRelatedDeferredTaxLiability</t>
  </si>
  <si>
    <t>EquityAndLiabilities</t>
  </si>
  <si>
    <t>DisclosureOfNotesOnAssetsAndLiabilitiesExplanatoryTextBlock</t>
  </si>
  <si>
    <t>Trade payables, non-current</t>
  </si>
  <si>
    <t>instant</t>
  </si>
  <si>
    <t>"Total Assets" must match with "Total Equity and Liabilities" mentioned in sheet "Asset Liabilities"</t>
  </si>
  <si>
    <t>DescriptionOfReportableSegment</t>
  </si>
  <si>
    <t>Description Of reportable segments</t>
  </si>
  <si>
    <t>SegmentRevenue</t>
  </si>
  <si>
    <t>Segment revenue</t>
  </si>
  <si>
    <t>InterSegmentRevenue</t>
  </si>
  <si>
    <t>SegmentRevenueFromOperations</t>
  </si>
  <si>
    <t xml:space="preserve">Revenue  from  Operations </t>
  </si>
  <si>
    <t>SegmentProfitLossBeforeTaxAndFinanceCosts</t>
  </si>
  <si>
    <t>Profit (loss) before tax and interest</t>
  </si>
  <si>
    <t>SegmentFinanceCosts</t>
  </si>
  <si>
    <t>OtherUnallocableExpenditureNetOffUnAllocableIncome</t>
  </si>
  <si>
    <t>SegmentProfitBeforeTax</t>
  </si>
  <si>
    <t>SegmentAssets</t>
  </si>
  <si>
    <t>UnAllocableAssets</t>
  </si>
  <si>
    <t>NetSegmentAssets</t>
  </si>
  <si>
    <t>SegmentLiabilities</t>
  </si>
  <si>
    <t>UnAllocableLiabilities</t>
  </si>
  <si>
    <t>NetSegmentLiabilities</t>
  </si>
  <si>
    <t>DisclosureOfNotesOnSegmentsExplanatoryTextBlock</t>
  </si>
  <si>
    <t>DescriptionOfItemThatWillNotBeReclassifiedToProfitAndLoss</t>
  </si>
  <si>
    <t>AmountOfItemThatWillNotBeReclassifiedToProfitAndLoss</t>
  </si>
  <si>
    <t>DescriptionOfItemThatWillBeReclassifiedToProfitAndLoss</t>
  </si>
  <si>
    <t>AmountOfItemThatWillBeReclassifiedToProfitAndLoss</t>
  </si>
  <si>
    <t>IncomeTaxRelatingToItmesThatWillNotBeReclassifiedToProfitOrLoss</t>
  </si>
  <si>
    <t>IncomeTaxRelatingToItmesThatWillBeReclassifiedToProfitOrLoss</t>
  </si>
  <si>
    <t>OtherComprehensiveIncome</t>
  </si>
  <si>
    <t>Description of item that will not be reclassified to profit and loss</t>
  </si>
  <si>
    <t>Amount of item that will not be reclassified to profit and loss</t>
  </si>
  <si>
    <t>Description of item that will be reclassified to profit and loss</t>
  </si>
  <si>
    <t>Amount of item that will be reclassified to profit and loss</t>
  </si>
  <si>
    <t>DescriptionOfOtherExpenses</t>
  </si>
  <si>
    <t>Description of other expenses</t>
  </si>
  <si>
    <t>Total  Profit  before  tax</t>
  </si>
  <si>
    <t>Profit before tax</t>
  </si>
  <si>
    <t>Total Segment Asset</t>
  </si>
  <si>
    <t>Net Segment Asset</t>
  </si>
  <si>
    <t>Net Segment Liabilities</t>
  </si>
  <si>
    <r>
      <t xml:space="preserve">Blue color marked fields are non-mandatory.                                                                                                                                                                                </t>
    </r>
    <r>
      <rPr>
        <b/>
        <sz val="11"/>
        <color rgb="FFFF0000"/>
        <rFont val="Calibri"/>
        <family val="2"/>
        <scheme val="minor"/>
      </rPr>
      <t>For Consolidated Results, if the company has no figures for 3 months / 6 months ended, in such case zero shall be inserted in the said column.</t>
    </r>
  </si>
  <si>
    <t>"End time of board meeting" must be greater than "Start time of board meeting"</t>
  </si>
  <si>
    <t>Declaration of unmodified opinion</t>
  </si>
  <si>
    <t>Statement on impact of audit qualification</t>
  </si>
  <si>
    <t>Not applicable</t>
  </si>
  <si>
    <t>DeclarationOfUnmodifiedOpinionOrStatementOnImpactOfAuditQualification</t>
  </si>
  <si>
    <t>Declaration of unmodified opinion or statement on impact of audit qualification</t>
  </si>
  <si>
    <t>in-bse-fin-types:Declaration</t>
  </si>
  <si>
    <t>Type of company</t>
  </si>
  <si>
    <t>SME</t>
  </si>
  <si>
    <t>Non SME</t>
  </si>
  <si>
    <t>TypeOfCompany</t>
  </si>
  <si>
    <t>in-bse-fin-types:TypeOfCompany</t>
  </si>
  <si>
    <t>Start date of board meeting</t>
  </si>
  <si>
    <t>End date of board meeting</t>
  </si>
  <si>
    <t>DateOfStartOfBoardMeeting</t>
  </si>
  <si>
    <t>DateOfEndOfBoardMeeting</t>
  </si>
  <si>
    <t>End date of board meeting must be after or same day of start date of bord meeting and  would be the next quarter then the reporting quarter (e.g. if results are submitted for June, quarter start time and end time would be from July).</t>
  </si>
  <si>
    <t>Date of board meeting when results were approved shall not be before the current financial year.</t>
  </si>
  <si>
    <t>Start date of board meeting would be the next quarter then the reporting quarter (e.g. if results are submitted for June, quarter start time and end time would be from July) and shall not be earlier than Date of Prior Intimation.</t>
  </si>
  <si>
    <t>"Date on which prior intimation of the meeting for considering financial results was informed to the exchange" shall not be later than "Date of board meeting when results were approved" and shall not be before the current financial year.</t>
  </si>
  <si>
    <t>"Not applicable" is not allowed for "Yearly" reporting quarter.</t>
  </si>
  <si>
    <t>Start date and time of board meeting</t>
  </si>
  <si>
    <t>End date and time of board meeting</t>
  </si>
  <si>
    <t>5.</t>
  </si>
  <si>
    <t>6.</t>
  </si>
  <si>
    <t>5. Steps for Filing Of  Financial Results</t>
  </si>
  <si>
    <t>6. Fill up the data in excel utility</t>
  </si>
  <si>
    <t>4. Import XBRL file</t>
  </si>
  <si>
    <t xml:space="preserve">1. Now you can import and view previously generated XBRL files by clicking Import XBRL button on Genenral information sheet. </t>
  </si>
  <si>
    <t>Import XBRL file</t>
  </si>
  <si>
    <t>Fill up the data in excel utility</t>
  </si>
  <si>
    <t xml:space="preserve">                *Validate General Information to open other sheets</t>
  </si>
  <si>
    <t>Reporting only in "Lakhs", "Millions", "Billions", "Crores" Allowed</t>
  </si>
  <si>
    <t>Unique Document Identification Number(UDIN)</t>
  </si>
  <si>
    <t>UniqueDocumentIdentificationNumber</t>
  </si>
  <si>
    <t>Whether cash flow statement is applicable on company</t>
  </si>
  <si>
    <t>Cash flows from used in operating activities [Abstract]</t>
  </si>
  <si>
    <t>Classes of cash receipts from operating activities [Abstract]</t>
  </si>
  <si>
    <t>Receipts from sales of goods and rendering of services</t>
  </si>
  <si>
    <t>Receipts from royalties fees, commissions and other revenue</t>
  </si>
  <si>
    <t>Receipts from premiums and claims annuities and other policy benefits</t>
  </si>
  <si>
    <t>Other cash receipts from operating activities</t>
  </si>
  <si>
    <t>Payments to suppliers for goods and services</t>
  </si>
  <si>
    <t>Payments to and on behalf of employees</t>
  </si>
  <si>
    <t>Other cash payments from operating activities</t>
  </si>
  <si>
    <t>Net cash flows from (used in) operations</t>
  </si>
  <si>
    <t>Dividends received</t>
  </si>
  <si>
    <t>Interest paid</t>
  </si>
  <si>
    <t>Interest received</t>
  </si>
  <si>
    <t>Income taxes paid (refund)</t>
  </si>
  <si>
    <t>Other inflows (outflows) of cash</t>
  </si>
  <si>
    <t>Net cash flows from (used in) operating activities</t>
  </si>
  <si>
    <t>Cash flows from used in investing activities [Abstract]</t>
  </si>
  <si>
    <t>Cash flows from losing control of subsidiaries or other businesses</t>
  </si>
  <si>
    <t>Cash flows used in obtaining control of subsidiaries or other businesses</t>
  </si>
  <si>
    <t>Other cash receipts from sales of equity or debt instruments of other entities</t>
  </si>
  <si>
    <t>Other cash payments to acquire equity or debt instruments of other entities</t>
  </si>
  <si>
    <t>Other cash receipts from sales of interests in joint ventures</t>
  </si>
  <si>
    <t>Other cash payments to acquire interests in joint ventures</t>
  </si>
  <si>
    <t>Proceeds from sales of intangible assets</t>
  </si>
  <si>
    <t>Purchase of intangible assets</t>
  </si>
  <si>
    <t>Cash advances and loans made to other parties</t>
  </si>
  <si>
    <t>Cash receipts from repayment of advances and loans made to other parties</t>
  </si>
  <si>
    <t>Cash payments for future contracts, forward contracts, option contracts and swap contracts</t>
  </si>
  <si>
    <t>Cash receipts from future contracts, forward contracts, option contracts and swap contracts</t>
  </si>
  <si>
    <t>Proceeds from government grants</t>
  </si>
  <si>
    <t>Net cash flows from (used in) investing activities</t>
  </si>
  <si>
    <t>Cash flows from used in financing activities [Abstract]</t>
  </si>
  <si>
    <t>Proceeds from issuing shares</t>
  </si>
  <si>
    <t>Proceeds from issuing other equity instruments</t>
  </si>
  <si>
    <t>Proceeds from issuing debentures notes bonds etc</t>
  </si>
  <si>
    <t>Proceeds from borrowings</t>
  </si>
  <si>
    <t>Repayments of borrowings</t>
  </si>
  <si>
    <t>Dividends paid</t>
  </si>
  <si>
    <t>Net cash flows from (used in) financing activities</t>
  </si>
  <si>
    <t>Net increase (decrease) in cash and cash equivalents before effect of exchange rate changes</t>
  </si>
  <si>
    <t>Effect of exchange rate changes on cash and cash equivalents [Abstract]</t>
  </si>
  <si>
    <t>Effect of exchange rate changes on cash and cash equivalents</t>
  </si>
  <si>
    <t>Net increase (decrease) in cash and cash equivalents</t>
  </si>
  <si>
    <t>Cash and cash equivalents cash flow statement at beginning of period</t>
  </si>
  <si>
    <t>Cash and cash equivalents cash flow statement at end of period</t>
  </si>
  <si>
    <t>Cash flow statement,direct</t>
  </si>
  <si>
    <t>Statement of cash flows [Abstract]</t>
  </si>
  <si>
    <t>Receipts from contracts held for dealing or trading purpose</t>
  </si>
  <si>
    <t>Receipts from rents and subsequent sales of assets held for rental to others and subsequently held for sale</t>
  </si>
  <si>
    <t>Classes of cash payments from operating activities [Abstract]</t>
  </si>
  <si>
    <t>Payments from contracts held for dealing or trading purpose</t>
  </si>
  <si>
    <t>Payments for premiums and claims, annuities and other policy benefits</t>
  </si>
  <si>
    <t>Payments to manufacture or acquire assets held for rental to others and subsequently held for sale</t>
  </si>
  <si>
    <t>Proceeds from sales of property, plant and equipment</t>
  </si>
  <si>
    <t>Purchase of property, plant and equipment</t>
  </si>
  <si>
    <t>Proceeds from sales of investment property</t>
  </si>
  <si>
    <t>Purchase of investment property</t>
  </si>
  <si>
    <t>Proceeds from sales of goodwill</t>
  </si>
  <si>
    <t>Purchase of goodwill</t>
  </si>
  <si>
    <t>Proceeds from biological assets other than bearer plants</t>
  </si>
  <si>
    <t>Purchase of biological assets other than bearer plants</t>
  </si>
  <si>
    <t>Proceeds from sales of other long-term assets</t>
  </si>
  <si>
    <t>Purchase of other long-term assets</t>
  </si>
  <si>
    <t>Proceeds from changes in ownership interests in subsidiaries that do not result in loss of control</t>
  </si>
  <si>
    <t>Payments from changes in ownership interests in subsidiaries that do not result in loss of control</t>
  </si>
  <si>
    <t>Payments to acquire or redeem entity's shares</t>
  </si>
  <si>
    <t>Payments of other equity instruments</t>
  </si>
  <si>
    <t>Proceeds from exercise of stock options</t>
  </si>
  <si>
    <t>Payments of finance lease liabilities</t>
  </si>
  <si>
    <t>Payments of lease liabilities</t>
  </si>
  <si>
    <t xml:space="preserve">Blue color marked fields are non-mandatory.                   </t>
  </si>
  <si>
    <t>Cash flow statement, indirect</t>
  </si>
  <si>
    <t>Adjustments for reconcile profit (loss) [Abstract]</t>
  </si>
  <si>
    <t>Adjustments for finance costs</t>
  </si>
  <si>
    <t>Adjustments for decrease (increase) in inventories</t>
  </si>
  <si>
    <t>Adjustments for decrease (increase) in trade receivables, current</t>
  </si>
  <si>
    <t>Adjustments for decrease (increase) in trade receivables, non-current</t>
  </si>
  <si>
    <t>Adjustments for decrease (increase) in other current assets</t>
  </si>
  <si>
    <t>Adjustments for decrease (increase) in other non-current assets</t>
  </si>
  <si>
    <t>Adjustments for other financial assets, non-current</t>
  </si>
  <si>
    <t>Adjustments for other financial assets, current</t>
  </si>
  <si>
    <t>Adjustments for other bank balances</t>
  </si>
  <si>
    <t>Adjustments for increase (decrease) in trade payables, current</t>
  </si>
  <si>
    <t>Adjustments for increase (decrease) in trade payables, non-current</t>
  </si>
  <si>
    <t>Adjustments for increase (decrease) in other current liabilities</t>
  </si>
  <si>
    <t>Adjustments for increase (decrease) in other non-current liabilities</t>
  </si>
  <si>
    <t>Adjustments for depreciation and amortisation expense</t>
  </si>
  <si>
    <t>Adjustments for impairment loss reversal of impairment loss recognised in profit or loss</t>
  </si>
  <si>
    <t>Adjustments for provisions, current</t>
  </si>
  <si>
    <t>Adjustments for provisions, non-current</t>
  </si>
  <si>
    <t>Adjustments for other financial liabilities, current</t>
  </si>
  <si>
    <t>Adjustments for other financial liabilities, non-current</t>
  </si>
  <si>
    <t>Adjustments for unrealised foreign exchange losses gains</t>
  </si>
  <si>
    <t>Adjustments for dividend income</t>
  </si>
  <si>
    <t>Adjustments for interest income</t>
  </si>
  <si>
    <t>Adjustments for share-based payments</t>
  </si>
  <si>
    <t>Adjustments for fair value losses (gains)</t>
  </si>
  <si>
    <t>Adjustments for undistributed profits of associates</t>
  </si>
  <si>
    <t>Other adjustments for which cash effects are investing or financing cash flow</t>
  </si>
  <si>
    <t>Other adjustments to reconcile profit (loss)</t>
  </si>
  <si>
    <t>Other adjustments for non-cash items</t>
  </si>
  <si>
    <t>Share of profit and loss from partnership firm or association of persons or limited liability partnerships</t>
  </si>
  <si>
    <t>Total adjustments for reconcile profit (loss)</t>
  </si>
  <si>
    <t>Cash receipts from share of profits of partnership firm or association of persons or limited liability partnerships</t>
  </si>
  <si>
    <t>Cash payment for investment in partnership firm or association of persons or limited liability partnerships</t>
  </si>
  <si>
    <t>Proceeds from sales of intangible assets under development</t>
  </si>
  <si>
    <t>Purchase of intangible assets under development</t>
  </si>
  <si>
    <t>Proceeds from changes in ownership interests in subsidiaries</t>
  </si>
  <si>
    <t>Payments from changes in ownership interests in subsidiaries</t>
  </si>
  <si>
    <t>Cash Flow Direct</t>
  </si>
  <si>
    <t>StatementOfCashFlowsAbstract</t>
  </si>
  <si>
    <t>WhetherCashFlowStatementIsApplicableOnCompany</t>
  </si>
  <si>
    <t>CashFlowsFromUsedInOperatingActivitiesAbstract</t>
  </si>
  <si>
    <t>ClassesOfCashReceiptsFromOperatingActivitiesAbstract</t>
  </si>
  <si>
    <t>ReceiptsFromSalesOfGoodsAndRenderingOfServices</t>
  </si>
  <si>
    <t>ReceiptsFromRoyaltiesFeesCommissionsAndOtherRevenue</t>
  </si>
  <si>
    <t>ReceiptsFromContractsHeldForDealingOrTradingPurpose</t>
  </si>
  <si>
    <t>ReceiptsFromPremiumsAndClaimsAnnuitiesAndOtherPolicyBenefits</t>
  </si>
  <si>
    <t>ReceiptsFromRentsAndSubsequentSalesOfAssetsHeldForRentalToOthersAndSubsequentlyHeldForSale</t>
  </si>
  <si>
    <t>OtherCashReceiptsFromOperatingActivities</t>
  </si>
  <si>
    <t>ClassesOfCashPaymentsFromOperatingActivitiesAbstract</t>
  </si>
  <si>
    <t>PaymentsToSuppliersForGoodsAndServices</t>
  </si>
  <si>
    <t>PaymentsFromContractsHeldForDealingOrTradingPurpose</t>
  </si>
  <si>
    <t>PaymentsToAndOnBehalfOfEmployees</t>
  </si>
  <si>
    <t>PaymentsForPremiumsAndClaimsAnnuitiesAndOtherPolicyBenefits</t>
  </si>
  <si>
    <t>PaymentsToManufactureOrAcquireAssetsHeldForRentalToOthersAndSubsequentlyHeldForSale</t>
  </si>
  <si>
    <t>OtherCashPaymentsFromOperatingActivities</t>
  </si>
  <si>
    <t>CashFlowsFromUsedInOperations</t>
  </si>
  <si>
    <t>DividendsReceivedClassifiedAsOperatingActivities</t>
  </si>
  <si>
    <t>InterestPaidClassifiedAsOperatingActivities</t>
  </si>
  <si>
    <t>InterestReceivedClassifiedAsOperatingActivities</t>
  </si>
  <si>
    <t>IncomeTaxesPaidRefundClassifiedAsOperatingActivities</t>
  </si>
  <si>
    <t>OtherInflowsOutflowsOfCashClassifiedAsOperatingActivities</t>
  </si>
  <si>
    <t>CashFlowsFromUsedInOperatingActivities</t>
  </si>
  <si>
    <t>CashFlowsFromUsedInInvestingActivitiesAbstract</t>
  </si>
  <si>
    <t>CashFlowsFromLosingControlOfSubsidiariesOrOtherBusinessesClassifiedAsInvestingActivities</t>
  </si>
  <si>
    <t>CashFlowsUsedInObtainingControlOfSubsidiariesOrOtherBusinessesClassifiedAsInvestingActivities</t>
  </si>
  <si>
    <t>OtherCashReceiptsFromSalesOfEquityOrDebtInstrumentsOfOtherEntitiesClassifiedAsInvestingActivities</t>
  </si>
  <si>
    <t>OtherCashPaymentsToAcquireEquityOrDebtInstrumentsOfOtherEntitiesClassifiedAsInvestingActivities</t>
  </si>
  <si>
    <t>OtherCashReceiptsFromSalesOfInterestsInJointVenturesClassifiedAsInvestingActivities</t>
  </si>
  <si>
    <t>OtherCashPaymentsToAcquireInterestsInJointVenturesClassifiedAsInvestingActivities</t>
  </si>
  <si>
    <t>ProceedsFromSalesOfPropertyPlantAndEquipmentClassifiedAsInvestingActivities</t>
  </si>
  <si>
    <t>PurchaseOfPropertyPlantAndEquipmentClassifiedAsInvestingActivities</t>
  </si>
  <si>
    <t>ProceedsFromSalesOfInvestmentPropertyClassifiedAsInvestingActivities</t>
  </si>
  <si>
    <t>PurchaseOfInvestmentPropertyClassifiedAsInvestingActivities</t>
  </si>
  <si>
    <t>ProceedsFromSalesOfGoodwillClassifiedAsInvestingActivities</t>
  </si>
  <si>
    <t>PurchaseOfGoodwillClassifiedAsInvestingActivities</t>
  </si>
  <si>
    <t>ProceedsFromSalesOfIntangibleAssetsClassifiedAsInvestingActivities</t>
  </si>
  <si>
    <t>PurchaseOfIntangibleAssetsClassifiedAsInvestingActivities</t>
  </si>
  <si>
    <t>ProceedsFromBiologicalAssetsOtherThanBearerPlantsClassifiedAsInvestingActivities</t>
  </si>
  <si>
    <t>PurchaseOfBiologicalAssetsOtherThanBearerPlantsClassifiedAsInvestingActivities</t>
  </si>
  <si>
    <t>ProceedsFromSalesOfOtherLongTermAssetsClassifiedAsInvestingActivities</t>
  </si>
  <si>
    <t>PurchaseOfOtherLongTermAssetsClassifiedAsInvestingActivities</t>
  </si>
  <si>
    <t>CashAdvancesAndLoansMadeToOtherPartiesClassifiedAsInvestingActivities</t>
  </si>
  <si>
    <t>CashReceiptsFromRepaymentOfAdvancesAndLoansMadeToOtherPartiesClassifiedAsInvestingActivities</t>
  </si>
  <si>
    <t>CashPaymentsForFutureContractsForwardContractsOptionContractsAndSwapContractsClassifiedAsInvestingActivities</t>
  </si>
  <si>
    <t>CashReceiptsFromFutureContractsForwardContractsOptionContractsAndSwapContractsClassifiedAsInvestingActivities</t>
  </si>
  <si>
    <t>DividendsReceivedClassifiedAsInvestingActivities</t>
  </si>
  <si>
    <t>InterestReceivedClassifiedAsInvestingActivities</t>
  </si>
  <si>
    <t>IncomeTaxesPaidRefundClassifiedAsInvestingActivities</t>
  </si>
  <si>
    <t>OtherInflowsOutflowsOfCashClassifiedAsInvestingActivities</t>
  </si>
  <si>
    <t>ProceedsFromGovernmentGrantsClassifiedAsInvestingActivities</t>
  </si>
  <si>
    <t>CashFlowsFromUsedInInvestingActivities</t>
  </si>
  <si>
    <t>CashFlowsFromUsedInFinancingActivitiesAbstract</t>
  </si>
  <si>
    <t>ProceedsFromChangesInOwnershipInterestsInSubsidiariesThatDoNotResultInLossOfControl</t>
  </si>
  <si>
    <t>PaymentsFromChangesInOwnershipInterestsInSubsidiariesThatDoNotResultInLossOfControl</t>
  </si>
  <si>
    <t>ProceedsFromIssuingSharesClassifiedAsFinancingActivities</t>
  </si>
  <si>
    <t>ProceedsFromIssuingOtherEquityInstruments</t>
  </si>
  <si>
    <t>PaymentsToAcquireOrRedeemEntitysShares</t>
  </si>
  <si>
    <t>PaymentsOfOtherEquityInstruments</t>
  </si>
  <si>
    <t>ProceedsFromExerciseOfStockOptions</t>
  </si>
  <si>
    <t>ProceedsFromIssuingDebenturesNotesBondsEtc</t>
  </si>
  <si>
    <t>ProceedsFromBorrowingsClassifiedAsFinancingActivities</t>
  </si>
  <si>
    <t>RepaymentsOfBorrowingsClassifiedAsFinancingActivities</t>
  </si>
  <si>
    <t>PaymentsOfFinanceLeaseLiabilitiesClassifiedAsFinancingActivities</t>
  </si>
  <si>
    <t>PaymentsOfLeaseLiabilitiesClassifiedAsFinancingActivities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</si>
  <si>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</si>
  <si>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</si>
  <si>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</si>
  <si>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</si>
  <si>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</si>
  <si>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IncreaseDecreaseInCashAndCashEquivalentsBeforeEffectOfExchangeRateChanges</t>
  </si>
  <si>
    <t>EffectOfExchangeRateChangesOnCashAndCashEquivalentsAbstract</t>
  </si>
  <si>
    <t>EffectOfExchangeRateChangesOnCashAndCashEquivalents</t>
  </si>
  <si>
    <t>IncreaseDecreaseInCashAndCashEquivalents</t>
  </si>
  <si>
    <t>CashAndCashEquivalentsCashFlowStatement</t>
  </si>
  <si>
    <t>Type of cash flow statement</t>
  </si>
  <si>
    <t>Yes</t>
  </si>
  <si>
    <t>No</t>
  </si>
  <si>
    <t>Cash Flow Indirect</t>
  </si>
  <si>
    <t>AdjustmentsForReconcileProfitLossAbstract</t>
  </si>
  <si>
    <t>AdjustmentsForFinanceCosts</t>
  </si>
  <si>
    <t>AdjustmentsForDecreaseIncreaseInInventories</t>
  </si>
  <si>
    <t>AdjustmentsForDecreaseIncreaseInTradeReceivablesCurrent</t>
  </si>
  <si>
    <t>AdjustmentsForDecreaseIncreaseInTradeReceivablesNoncurrent</t>
  </si>
  <si>
    <t>AdjustmentsForDecreaseIncreaseInOtherCurrentAssets</t>
  </si>
  <si>
    <t>AdjustmentsForDecreaseIncreaseInOtherNoncurrentAssets</t>
  </si>
  <si>
    <t>AdjustmentsForOtherFinancialAssetsNoncurrent</t>
  </si>
  <si>
    <t>AdjustmentsForOtherFinancialAssetsCurrent</t>
  </si>
  <si>
    <t>AdjustmentsForOtherBankBalances</t>
  </si>
  <si>
    <t>AdjustmentsForIncreaseDecreaseInTradePayablesCurrent</t>
  </si>
  <si>
    <t>AdjustmentsForIncreaseDecreaseInTradePayablesNoncurrent</t>
  </si>
  <si>
    <t>AdjustmentsForIncreaseDecreaseInOtherCurrentLiabilities</t>
  </si>
  <si>
    <t>AdjustmentsForIncreaseDecreaseInOtherNoncurrentLiabilities</t>
  </si>
  <si>
    <t>AdjustmentsForDepreciationAndAmortisationExpense</t>
  </si>
  <si>
    <t>AdjustmentsForImpairmentLossReversalOfImpairmentLossRecognisedInProfitOrLoss</t>
  </si>
  <si>
    <t>AdjustmentsForProvisionsCurrent</t>
  </si>
  <si>
    <t>AdjustmentsForProvisionsNoncurrent</t>
  </si>
  <si>
    <t>AdjustmentsForOtherFinancialLiabilitiesCurrent</t>
  </si>
  <si>
    <t>AdjustmentsForOtherFinancialLiabilitiesNoncurrent</t>
  </si>
  <si>
    <t>AdjustmentsForUnrealisedForeignExchangeLossesGains</t>
  </si>
  <si>
    <t>AdjustmentsForDividendIncome</t>
  </si>
  <si>
    <t>AdjustmentsForInterestIncome</t>
  </si>
  <si>
    <t>AdjustmentsForSharebasedPayments</t>
  </si>
  <si>
    <t>AdjustmentsForFairValueGainsLosses</t>
  </si>
  <si>
    <t>AdjustmentsForUndistributedProfitsOfAssociates</t>
  </si>
  <si>
    <t>OtherAdjustmentsForWhichCashEffectsAreInvestingOrFinancingCashFlow</t>
  </si>
  <si>
    <t>OtherAdjustmentsToReconcileProfitLoss</t>
  </si>
  <si>
    <t>OtherAdjustmentsForNoncashItems</t>
  </si>
  <si>
    <t>ShareOfProfitAndLossFromPartnershipFirmOrAssociationOfPersonsOrLimitedLiabilityPartnerships</t>
  </si>
  <si>
    <t>AdjustmentsForReconcileProfitLoss</t>
  </si>
  <si>
    <t>ProceedsFromSalesOfIntangibleAssetsUnderDevelopment</t>
  </si>
  <si>
    <t>PurchaseOfIntangibleAssetsUnderDevelopment</t>
  </si>
  <si>
    <t>ProceedsFromChangesInOwnershipInterestsInSubsidiaries</t>
  </si>
  <si>
    <t>PaymentsFromChangesInOwnershipInterestsInSubsidiaries</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</si>
  <si>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</si>
  <si>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</si>
  <si>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</si>
  <si>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</si>
  <si>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</si>
  <si>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</si>
  <si>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</si>
  <si>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</si>
  <si>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</si>
  <si>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</si>
  <si>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</si>
  <si>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</si>
  <si>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</si>
  <si>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</si>
  <si>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</si>
  <si>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</si>
  <si>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</si>
  <si>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</si>
  <si>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</si>
  <si>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</si>
  <si>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</si>
  <si>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</si>
  <si>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</si>
  <si>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</si>
  <si>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</si>
  <si>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</si>
  <si>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</si>
  <si>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</si>
  <si>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</si>
  <si>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</si>
  <si>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</si>
  <si>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</si>
  <si>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xbrli:booleanItemType</t>
  </si>
  <si>
    <t>TypeOfCashFlowStatement</t>
  </si>
  <si>
    <t>Net cash flows from (used in) operations operating activities</t>
  </si>
  <si>
    <t>Dividends received operating activities</t>
  </si>
  <si>
    <t>Interest paid operating activities</t>
  </si>
  <si>
    <t>Interest received operating activities</t>
  </si>
  <si>
    <t>Income taxes paid (refund) operating activities</t>
  </si>
  <si>
    <t>Other inflows (outflows) of cash operating activities</t>
  </si>
  <si>
    <t>Cash flows from losing control of subsidiaries or other businesses investing activities</t>
  </si>
  <si>
    <t>Cash flows used in obtaining control of subsidiaries or other businesses investing activities</t>
  </si>
  <si>
    <t>Other cash receipts from sales of equity or debt instruments of other entities investing activities</t>
  </si>
  <si>
    <t>Other cash payments to acquire equity or debt instruments of other entities investing activities</t>
  </si>
  <si>
    <t>Other cash receipts from sales of interests in joint ventures investing activities</t>
  </si>
  <si>
    <t>Other cash payments to acquire interests in joint ventures investing activities</t>
  </si>
  <si>
    <t>Proceeds from sales of property, plant and equipment investing activities</t>
  </si>
  <si>
    <t>Purchase of property, plant and equipment investing activities</t>
  </si>
  <si>
    <t>Proceeds from sales of investment property investing activities</t>
  </si>
  <si>
    <t>Purchase of investment property investing activities</t>
  </si>
  <si>
    <t>Proceeds from sales of goodwill investing activities</t>
  </si>
  <si>
    <t>Purchase of goodwill investing activities</t>
  </si>
  <si>
    <t>Proceeds from sales of intangible assets investing activities</t>
  </si>
  <si>
    <t>Purchase of intangible assets investing activities</t>
  </si>
  <si>
    <t>Proceeds from biological assets other than bearer plants investing activities</t>
  </si>
  <si>
    <t>Purchase of biological assets other than bearer plants investing activities</t>
  </si>
  <si>
    <t>Proceeds from sales of other long-term assets investing activities</t>
  </si>
  <si>
    <t>Purchase of other long-term assets investing activities</t>
  </si>
  <si>
    <t>Cash advances and loans made to other parties investing activities</t>
  </si>
  <si>
    <t>Cash receipts from repayment of advances and loans made to other parties investing activities</t>
  </si>
  <si>
    <t>Cash payments for future contracts, forward contracts, option contracts and swap contracts investing activities</t>
  </si>
  <si>
    <t>Cash receipts from future contracts, forward contracts, option contracts and swap contracts investing activities</t>
  </si>
  <si>
    <t>Dividends received investing activities</t>
  </si>
  <si>
    <t>Interest received investing activities</t>
  </si>
  <si>
    <t>Income taxes paid (refund) investing activities</t>
  </si>
  <si>
    <t>Other inflows (outflows) of cash investing activities</t>
  </si>
  <si>
    <t>Proceeds from government grants investing activities</t>
  </si>
  <si>
    <t>Proceeds from issuing shares financing activities</t>
  </si>
  <si>
    <t>Proceeds from issuing other equity instruments financing activities</t>
  </si>
  <si>
    <t>Payments to acquire or redeem entity's shares financing activities</t>
  </si>
  <si>
    <t>Payments of other equity instruments financing activities</t>
  </si>
  <si>
    <t>Proceeds from exercise of stock options financing activities</t>
  </si>
  <si>
    <t>Proceeds from issuing debentures notes bonds etc financing activities</t>
  </si>
  <si>
    <t>Proceeds from borrowings financing activities</t>
  </si>
  <si>
    <t>Repayments of borrowings financing activities</t>
  </si>
  <si>
    <t>Payments of finance lease liabilities financing activities</t>
  </si>
  <si>
    <t>Payments of lease liabilities financing activities</t>
  </si>
  <si>
    <t>Dividends paid financing activities</t>
  </si>
  <si>
    <t>Interest paid financing activities</t>
  </si>
  <si>
    <t>Income taxes paid (refund) financing activities</t>
  </si>
  <si>
    <t>Other inflows (outflows) of cash financing activities</t>
  </si>
  <si>
    <t>CashReceiptsFromShareOfProfitsOfPartnershipFirmOrAssociationOfPersonsOrLimitedLiabilityPartnerships</t>
  </si>
  <si>
    <t>CashPaymentForInvestmentInPartnershipFirmOrAssociationOfPersonsOrLimitedLiabilityPartnerships</t>
  </si>
  <si>
    <t>Profit before tax indirect</t>
  </si>
  <si>
    <t>Statement of cash flows</t>
  </si>
  <si>
    <t>Cash flows from used in operating activities</t>
  </si>
  <si>
    <t>Classes of cash receipts from operating activities</t>
  </si>
  <si>
    <t>Classes of cash payments from operating activities</t>
  </si>
  <si>
    <t>Cash flows from used in investing activities</t>
  </si>
  <si>
    <t>Cash flows from used in financing activities</t>
  </si>
  <si>
    <t>Adjustments for reconcile profit (loss)</t>
  </si>
  <si>
    <t>INE554H01021</t>
  </si>
  <si>
    <t>VAGHANI TECHNO- BUILD LIMITED</t>
  </si>
  <si>
    <t>01-01-2022</t>
  </si>
  <si>
    <t>31-03-2022</t>
  </si>
  <si>
    <t>01-04-2021</t>
  </si>
  <si>
    <t>Current year ended        (dd-mm-yyyy)</t>
  </si>
  <si>
    <t>NA</t>
  </si>
  <si>
    <t>27-05-2022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</si>
</sst>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dd\-mm\-yyyy"/>
    <numFmt numFmtId="166" formatCode="0.000"/>
  </numFmts>
  <fonts count="34">
    <font>
      <sz val="11"/>
      <color theme="1"/>
      <name val="Calibri"/>
      <family val="2"/>
      <scheme val="minor"/>
    </font>
    <font>
      <sz val="10"/>
      <name val="Arial"/>
      <family val="2"/>
    </font>
    <font>
      <b/>
      <sz val="11"/>
      <color theme="1"/>
      <name val="Calibri"/>
      <family val="2"/>
      <scheme val="minor"/>
    </font>
    <font>
      <sz val="11"/>
      <name val="Calibri"/>
      <family val="2"/>
      <scheme val="minor"/>
    </font>
    <font>
      <sz val="10"/>
      <name val="Calibri"/>
      <family val="2"/>
      <scheme val="minor"/>
    </font>
    <font>
      <b/>
      <sz val="11"/>
      <name val="Calibri"/>
      <family val="2"/>
      <scheme val="minor"/>
    </font>
    <font>
      <sz val="11"/>
      <color indexed="8"/>
      <name val="Calibri"/>
      <family val="2"/>
      <scheme val="minor"/>
    </font>
    <font>
      <b/>
      <sz val="14"/>
      <color theme="1"/>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b/>
      <sz val="10"/>
      <color indexed="8"/>
      <name val="Verdana"/>
      <family val="2"/>
    </font>
    <font>
      <sz val="10"/>
      <color indexed="8"/>
      <name val="Verdana"/>
      <family val="2"/>
    </font>
    <font>
      <b/>
      <sz val="10"/>
      <name val="Verdana"/>
      <family val="2"/>
    </font>
    <font>
      <b/>
      <sz val="14"/>
      <name val="Calibri"/>
      <family val="2"/>
      <scheme val="minor"/>
    </font>
    <font>
      <b/>
      <sz val="12"/>
      <name val="Calibri"/>
      <family val="2"/>
      <scheme val="minor"/>
    </font>
    <font>
      <sz val="14"/>
      <name val="Calibri"/>
      <family val="2"/>
      <scheme val="minor"/>
    </font>
    <font>
      <sz val="11"/>
      <color rgb="FFFF0000"/>
      <name val="Calibri"/>
      <family val="2"/>
      <scheme val="minor"/>
    </font>
    <font>
      <b/>
      <sz val="12"/>
      <color theme="1"/>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b/>
      <sz val="20"/>
      <name val="Calibri"/>
      <family val="2"/>
      <scheme val="minor"/>
    </font>
    <font>
      <b/>
      <sz val="20"/>
      <color theme="1"/>
      <name val="Calibri"/>
      <family val="2"/>
      <scheme val="minor"/>
    </font>
    <font>
      <b/>
      <sz val="14"/>
      <color theme="0"/>
      <name val="Calibri"/>
      <family val="2"/>
      <scheme val="minor"/>
    </font>
    <font>
      <b/>
      <sz val="11"/>
      <color theme="0"/>
      <name val="Calibri"/>
      <family val="2"/>
      <scheme val="minor"/>
    </font>
    <font>
      <sz val="11"/>
      <color rgb="FF000000"/>
      <name val="Calibri"/>
      <family val="2"/>
    </font>
    <font>
      <sz val="11"/>
      <color rgb="FFFFFFFF"/>
      <name val="Calibri"/>
      <family val="2"/>
    </font>
  </fonts>
  <fills count="16">
    <fill>
      <patternFill/>
    </fill>
    <fill>
      <patternFill patternType="gray125"/>
    </fill>
    <fill>
      <patternFill patternType="solid">
        <fgColor rgb="FFFFFFFF"/>
        <bgColor indexed="64"/>
      </patternFill>
    </fill>
    <fill>
      <patternFill patternType="solid">
        <fgColor rgb="FFDCE6F1"/>
        <bgColor indexed="64"/>
      </patternFill>
    </fill>
    <fill>
      <patternFill patternType="solid">
        <fgColor rgb="FF92CDDC"/>
        <bgColor indexed="64"/>
      </patternFill>
    </fill>
    <fill>
      <patternFill patternType="solid">
        <fgColor theme="0" tint="-0.149959996342659"/>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rgb="FFD8D8D8"/>
        <bgColor indexed="64"/>
      </patternFill>
    </fill>
    <fill>
      <patternFill patternType="solid">
        <fgColor indexed="10"/>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indexed="44"/>
        <bgColor indexed="64"/>
      </patternFill>
    </fill>
    <fill>
      <patternFill patternType="solid">
        <fgColor rgb="FFD9D9D9"/>
        <bgColor indexed="64"/>
      </patternFill>
    </fill>
  </fills>
  <borders count="50">
    <border>
      <left/>
      <right/>
      <top/>
      <bottom/>
      <diagonal/>
    </border>
    <border>
      <left style="thin"/>
      <right/>
      <top style="thin"/>
      <bottom style="thin"/>
    </border>
    <border>
      <left style="thin"/>
      <right style="thin"/>
      <top style="thin"/>
      <bottom style="thin"/>
    </border>
    <border>
      <left style="thin"/>
      <right style="thin"/>
      <top style="thin"/>
      <bottom style="thin">
        <color theme="3" tint="0.7999799847602844"/>
      </bottom>
    </border>
    <border>
      <left style="thin"/>
      <right style="thin"/>
      <top style="thin"/>
      <bottom/>
    </border>
    <border>
      <left style="thin"/>
      <right style="thin"/>
      <top/>
      <bottom style="thin"/>
    </border>
    <border>
      <left style="thin"/>
      <right style="thin"/>
      <top style="thin">
        <color theme="3" tint="0.7999799847602844"/>
      </top>
      <bottom style="thin"/>
    </border>
    <border>
      <left style="thin"/>
      <right style="thin"/>
      <top style="thin">
        <color theme="3" tint="0.7999799847602844"/>
      </top>
      <bottom style="thin">
        <color theme="3" tint="0.7999799847602844"/>
      </bottom>
    </border>
    <border>
      <left style="thin"/>
      <right style="thin"/>
      <top/>
      <bottom/>
    </border>
    <border>
      <left/>
      <right style="thin"/>
      <top style="thin"/>
      <bottom style="thin"/>
    </border>
    <border>
      <left style="thin"/>
      <right style="thin"/>
      <top style="thin">
        <color theme="3" tint="0.7999799847602844"/>
      </top>
      <bottom/>
    </border>
    <border>
      <left style="thin"/>
      <right style="thin"/>
      <top style="thin"/>
      <bottom style="thin">
        <color theme="4" tint="0.5999600291252136"/>
      </bottom>
    </border>
    <border>
      <left style="thin"/>
      <right style="thin"/>
      <top style="thin">
        <color theme="4" tint="0.5999600291252136"/>
      </top>
      <bottom style="thin"/>
    </border>
    <border>
      <left style="thin"/>
      <right style="thin"/>
      <top style="thin">
        <color theme="4" tint="0.5999600291252136"/>
      </top>
      <bottom style="thin">
        <color theme="4" tint="0.5999600291252136"/>
      </bottom>
    </border>
    <border>
      <left style="thin"/>
      <right style="thin"/>
      <top/>
      <bottom style="thin">
        <color theme="4" tint="0.5999600291252136"/>
      </bottom>
    </border>
    <border>
      <left/>
      <right style="thin"/>
      <top/>
      <bottom/>
    </border>
    <border>
      <left/>
      <right/>
      <top style="thin"/>
      <bottom style="thin"/>
    </border>
    <border>
      <left/>
      <right style="thin"/>
      <top style="thin"/>
      <bottom/>
    </border>
    <border>
      <left/>
      <right style="thin"/>
      <top/>
      <bottom style="thin"/>
    </border>
    <border>
      <left style="thin"/>
      <right style="thin"/>
      <top/>
      <bottom style="thin">
        <color theme="3" tint="0.7999799847602844"/>
      </bottom>
    </border>
    <border>
      <left style="thin"/>
      <right style="thin"/>
      <top style="thin">
        <color theme="3" tint="0.7999799847602844"/>
      </top>
      <bottom style="thin">
        <color theme="4" tint="0.7999799847602844"/>
      </bottom>
    </border>
    <border>
      <left/>
      <right style="thin"/>
      <top style="thin">
        <color theme="3" tint="0.7999799847602844"/>
      </top>
      <bottom style="thin">
        <color theme="4" tint="0.7999799847602844"/>
      </bottom>
    </border>
    <border>
      <left style="thin"/>
      <right style="thin"/>
      <top style="thin">
        <color theme="4" tint="0.7999799847602844"/>
      </top>
      <bottom style="thin"/>
    </border>
    <border>
      <left/>
      <right style="thin"/>
      <top style="thin">
        <color theme="4" tint="0.7999799847602844"/>
      </top>
      <bottom style="thin"/>
    </border>
    <border>
      <left style="thin"/>
      <right style="thin"/>
      <top style="thin"/>
      <bottom style="thin">
        <color theme="3" tint="0.5999600291252136"/>
      </bottom>
    </border>
    <border>
      <left style="thin"/>
      <right style="thin"/>
      <top style="thin">
        <color theme="3" tint="0.5999600291252136"/>
      </top>
      <bottom style="thin">
        <color theme="3" tint="0.5999600291252136"/>
      </bottom>
    </border>
    <border>
      <left/>
      <right style="thin"/>
      <top style="thin">
        <color theme="3" tint="0.5999600291252136"/>
      </top>
      <bottom style="thin">
        <color theme="3" tint="0.5999600291252136"/>
      </bottom>
    </border>
    <border>
      <left style="thin"/>
      <right/>
      <top style="thin">
        <color theme="3" tint="0.5999600291252136"/>
      </top>
      <bottom style="thin">
        <color theme="3" tint="0.5999600291252136"/>
      </bottom>
    </border>
    <border>
      <left style="thin"/>
      <right style="thin"/>
      <top style="thin">
        <color theme="3" tint="0.5999600291252136"/>
      </top>
      <bottom/>
    </border>
    <border>
      <left style="thin"/>
      <right style="thin"/>
      <top style="thin">
        <color theme="3" tint="0.5999600291252136"/>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color theme="3" tint="0.7999799847602844"/>
      </top>
      <bottom style="thin">
        <color theme="4" tint="0.5999600291252136"/>
      </bottom>
    </border>
    <border>
      <left style="thin"/>
      <right style="thin"/>
      <top style="thin">
        <color theme="3" tint="0.5999600291252136"/>
      </top>
      <bottom style="thin">
        <color theme="3" tint="0.5999900102615356"/>
      </bottom>
    </border>
    <border>
      <left style="thin">
        <color theme="1"/>
      </left>
      <right style="thin">
        <color theme="1"/>
      </right>
      <top style="thin">
        <color theme="1"/>
      </top>
      <bottom style="thin">
        <color theme="1"/>
      </bottom>
    </border>
    <border>
      <left style="thin"/>
      <right/>
      <top style="thin">
        <color theme="3" tint="0.5999600291252136"/>
      </top>
      <bottom/>
    </border>
    <border>
      <left style="thin"/>
      <right style="thin"/>
      <top style="thin">
        <color theme="3" tint="0.5999600291252136"/>
      </top>
      <bottom style="thin">
        <color theme="1"/>
      </bottom>
    </border>
    <border>
      <left style="thin"/>
      <right/>
      <top style="thin">
        <color theme="3" tint="0.7999799847602844"/>
      </top>
      <bottom style="thin">
        <color theme="3" tint="0.7999799847602844"/>
      </bottom>
    </border>
    <border>
      <left/>
      <right style="thin"/>
      <top style="thin">
        <color theme="3" tint="0.7999799847602844"/>
      </top>
      <bottom style="thin">
        <color theme="3" tint="0.7999799847602844"/>
      </bottom>
    </border>
    <border>
      <left style="thin"/>
      <right style="thin">
        <color theme="1"/>
      </right>
      <top style="thin">
        <color theme="3" tint="0.7999799847602844"/>
      </top>
      <bottom style="thin">
        <color theme="3" tint="0.7999799847602844"/>
      </bottom>
    </border>
    <border>
      <left style="thin"/>
      <right style="thin"/>
      <top style="thin">
        <color theme="3" tint="0.7999799847602844"/>
      </top>
      <bottom style="thin">
        <color theme="1"/>
      </bottom>
    </border>
    <border>
      <left style="thin"/>
      <right/>
      <top style="thin">
        <color theme="3" tint="0.7999799847602844"/>
      </top>
      <bottom/>
    </border>
    <border>
      <left style="thin">
        <color theme="1"/>
      </left>
      <right style="thin"/>
      <top style="thin">
        <color theme="3" tint="0.7999799847602844"/>
      </top>
      <bottom style="thin">
        <color theme="3" tint="0.7999799847602844"/>
      </bottom>
    </border>
    <border>
      <left style="thin"/>
      <right style="thin"/>
      <top style="thin">
        <color theme="3" tint="0.5999900102615356"/>
      </top>
      <bottom/>
    </border>
    <border>
      <left style="thin"/>
      <right style="thin"/>
      <top/>
      <bottom style="thin">
        <color theme="1"/>
      </bottom>
    </border>
    <border>
      <left style="thin"/>
      <right style="thin"/>
      <top style="thin">
        <color theme="4" tint="0.39998000860214233"/>
      </top>
      <bottom style="thin">
        <color theme="3" tint="0.5999600291252136"/>
      </bottom>
    </border>
    <border>
      <left style="thin">
        <color theme="1"/>
      </left>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8" fillId="0" borderId="0" applyNumberFormat="0" applyFill="0" applyBorder="0">
      <alignment/>
      <protection locked="0"/>
    </xf>
    <xf numFmtId="0" fontId="1" fillId="0" borderId="0">
      <alignment/>
      <protection/>
    </xf>
    <xf numFmtId="0" fontId="15" fillId="0" borderId="0" applyNumberFormat="0" applyFill="0" applyBorder="0">
      <alignment vertical="center"/>
      <protection/>
    </xf>
    <xf numFmtId="0" fontId="15" fillId="0" borderId="0" applyNumberFormat="0" applyFill="0" applyBorder="0">
      <alignment vertical="center"/>
      <protection/>
    </xf>
    <xf numFmtId="0" fontId="6" fillId="0" borderId="0">
      <alignment/>
      <protection/>
    </xf>
    <xf numFmtId="0" fontId="6" fillId="0" borderId="0">
      <alignment/>
      <protection/>
    </xf>
  </cellStyleXfs>
  <cellXfs count="505">
    <xf numFmtId="0" fontId="0" fillId="0" borderId="0" xfId="0"/>
    <xf numFmtId="0" fontId="3" fillId="0" borderId="1" xfId="0" applyFont="1" applyFill="1" applyBorder="1" applyAlignment="1" applyProtection="1">
      <alignment horizontal="right" vertical="center"/>
      <protection hidden="1"/>
    </xf>
    <xf numFmtId="49" fontId="0" fillId="2" borderId="2" xfId="0" applyNumberFormat="1" applyFont="1" applyFill="1" applyBorder="1" applyAlignment="1" applyProtection="1">
      <alignment horizontal="center" vertical="center"/>
      <protection hidden="1"/>
    </xf>
    <xf numFmtId="166" fontId="0" fillId="3" borderId="2" xfId="0" applyNumberFormat="1" applyFont="1" applyFill="1" applyBorder="1" applyProtection="1">
      <protection hidden="1"/>
    </xf>
    <xf numFmtId="0" fontId="2" fillId="0" borderId="0" xfId="0" applyFont="1"/>
    <xf numFmtId="166" fontId="2" fillId="0" borderId="0" xfId="0" applyNumberFormat="1" applyFont="1"/>
    <xf numFmtId="166" fontId="0" fillId="2" borderId="3" xfId="0" applyNumberFormat="1" applyFill="1" applyBorder="1" applyProtection="1">
      <protection locked="0"/>
    </xf>
    <xf numFmtId="166" fontId="0" fillId="2" borderId="3" xfId="0" applyNumberFormat="1" applyFont="1" applyFill="1" applyBorder="1" applyProtection="1">
      <protection locked="0"/>
    </xf>
    <xf numFmtId="0" fontId="0" fillId="0" borderId="0" xfId="0" applyFont="1"/>
    <xf numFmtId="166" fontId="0" fillId="0" borderId="0" xfId="0" applyNumberFormat="1"/>
    <xf numFmtId="0" fontId="3" fillId="4" borderId="2" xfId="0" applyFont="1" applyFill="1" applyBorder="1" applyAlignment="1" applyProtection="1">
      <alignment horizontal="center" vertical="center" wrapText="1"/>
      <protection hidden="1"/>
    </xf>
    <xf numFmtId="49" fontId="0" fillId="2" borderId="2" xfId="0" applyNumberFormat="1" applyFont="1" applyFill="1" applyBorder="1" applyAlignment="1" applyProtection="1">
      <alignment horizontal="center"/>
      <protection hidden="1"/>
    </xf>
    <xf numFmtId="0" fontId="7" fillId="5" borderId="1" xfId="0" applyFont="1" applyFill="1" applyBorder="1" applyAlignment="1" applyProtection="1">
      <alignment horizontal="center" vertical="center" wrapText="1"/>
      <protection hidden="1"/>
    </xf>
    <xf numFmtId="0" fontId="7" fillId="5" borderId="1" xfId="0" applyFont="1" applyFill="1" applyBorder="1" applyAlignment="1" applyProtection="1">
      <alignment vertical="center" wrapText="1"/>
      <protection hidden="1"/>
    </xf>
    <xf numFmtId="0" fontId="2" fillId="5" borderId="2" xfId="0" applyFont="1" applyFill="1" applyBorder="1" applyAlignment="1" applyProtection="1">
      <alignment horizontal="left" vertical="center" wrapText="1"/>
      <protection hidden="1"/>
    </xf>
    <xf numFmtId="0" fontId="3" fillId="4" borderId="4"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left" wrapText="1"/>
      <protection hidden="1"/>
    </xf>
    <xf numFmtId="0" fontId="0" fillId="0" borderId="0" xfId="0" applyProtection="1">
      <protection hidden="1"/>
    </xf>
    <xf numFmtId="0" fontId="0" fillId="6" borderId="6" xfId="0" applyFill="1" applyBorder="1" applyAlignment="1" applyProtection="1">
      <alignment horizontal="center"/>
      <protection hidden="1"/>
    </xf>
    <xf numFmtId="0" fontId="0" fillId="6" borderId="7" xfId="0" applyFont="1" applyFill="1" applyBorder="1" applyAlignment="1" applyProtection="1">
      <alignment horizontal="center" vertical="center"/>
      <protection hidden="1"/>
    </xf>
    <xf numFmtId="0" fontId="0" fillId="6" borderId="6" xfId="0" applyFont="1"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6" borderId="8" xfId="0" applyFont="1" applyFill="1" applyBorder="1" applyAlignment="1" applyProtection="1">
      <alignment horizontal="center" vertical="center"/>
      <protection hidden="1"/>
    </xf>
    <xf numFmtId="0" fontId="0" fillId="5" borderId="2" xfId="0" applyFont="1" applyFill="1" applyBorder="1" applyProtection="1">
      <protection hidden="1"/>
    </xf>
    <xf numFmtId="0" fontId="0" fillId="6" borderId="4" xfId="0" applyFont="1"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6" borderId="3" xfId="0" applyFill="1" applyBorder="1" applyAlignment="1" applyProtection="1">
      <alignment horizontal="center" vertical="center"/>
      <protection hidden="1"/>
    </xf>
    <xf numFmtId="0" fontId="0" fillId="5" borderId="2" xfId="0" applyFill="1" applyBorder="1" applyProtection="1">
      <protection hidden="1"/>
    </xf>
    <xf numFmtId="0" fontId="2" fillId="5" borderId="2" xfId="0" applyFont="1" applyFill="1" applyBorder="1" applyAlignment="1" applyProtection="1">
      <alignment horizontal="left" wrapText="1" indent="2"/>
      <protection hidden="1"/>
    </xf>
    <xf numFmtId="0" fontId="2" fillId="5" borderId="2" xfId="0" applyFont="1" applyFill="1" applyBorder="1" applyProtection="1">
      <protection hidden="1"/>
    </xf>
    <xf numFmtId="0" fontId="2" fillId="5" borderId="2" xfId="0" applyFont="1" applyFill="1" applyBorder="1" applyAlignment="1" applyProtection="1">
      <alignment vertical="center" wrapText="1"/>
      <protection hidden="1"/>
    </xf>
    <xf numFmtId="0" fontId="0" fillId="6" borderId="3" xfId="0" applyFill="1" applyBorder="1" applyAlignment="1" applyProtection="1">
      <alignment horizontal="center"/>
      <protection hidden="1"/>
    </xf>
    <xf numFmtId="0" fontId="0" fillId="6" borderId="7" xfId="0" applyFill="1" applyBorder="1" applyAlignment="1" applyProtection="1">
      <alignment horizontal="center"/>
      <protection hidden="1"/>
    </xf>
    <xf numFmtId="0" fontId="7" fillId="5" borderId="2" xfId="0" applyFont="1" applyFill="1" applyBorder="1" applyAlignment="1" applyProtection="1">
      <alignment horizontal="center" vertical="center" wrapText="1"/>
      <protection hidden="1"/>
    </xf>
    <xf numFmtId="0" fontId="2" fillId="5" borderId="2" xfId="0" applyFont="1" applyFill="1" applyBorder="1" applyAlignment="1" applyProtection="1">
      <alignment/>
      <protection hidden="1"/>
    </xf>
    <xf numFmtId="0" fontId="7" fillId="5" borderId="2" xfId="0" applyFont="1" applyFill="1" applyBorder="1" applyAlignment="1" applyProtection="1">
      <alignment vertical="center" wrapText="1"/>
      <protection hidden="1"/>
    </xf>
    <xf numFmtId="166" fontId="0" fillId="2" borderId="7" xfId="0" applyNumberFormat="1" applyFill="1" applyBorder="1" applyProtection="1">
      <protection locked="0"/>
    </xf>
    <xf numFmtId="166" fontId="0" fillId="2" borderId="6" xfId="0" applyNumberFormat="1" applyFill="1" applyBorder="1" applyProtection="1">
      <protection locked="0"/>
    </xf>
    <xf numFmtId="0" fontId="0" fillId="0" borderId="2" xfId="0" applyFont="1" applyBorder="1" applyAlignment="1">
      <alignment horizontal="center" vertical="center"/>
    </xf>
    <xf numFmtId="0" fontId="2" fillId="5" borderId="2" xfId="0" applyFont="1" applyFill="1" applyBorder="1" applyAlignment="1" applyProtection="1">
      <alignment horizontal="left" wrapText="1"/>
      <protection hidden="1"/>
    </xf>
    <xf numFmtId="0" fontId="0" fillId="0" borderId="2" xfId="0" applyBorder="1" applyAlignment="1">
      <alignment horizontal="center" vertical="center"/>
    </xf>
    <xf numFmtId="0" fontId="4" fillId="6" borderId="7"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 fillId="6" borderId="3"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6" borderId="3" xfId="0"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5" borderId="2" xfId="0" applyFont="1" applyFill="1" applyBorder="1" applyAlignment="1" applyProtection="1">
      <alignment horizontal="center" vertical="center" wrapText="1"/>
      <protection hidden="1"/>
    </xf>
    <xf numFmtId="49" fontId="0" fillId="0" borderId="0" xfId="0" applyNumberFormat="1"/>
    <xf numFmtId="0" fontId="0" fillId="0" borderId="0" xfId="0" applyFill="1"/>
    <xf numFmtId="49" fontId="10" fillId="7" borderId="2" xfId="22" applyNumberFormat="1" applyFont="1" applyFill="1" applyBorder="1" applyAlignment="1">
      <alignment horizontal="center" vertical="center" wrapText="1"/>
      <protection/>
    </xf>
    <xf numFmtId="0" fontId="8" fillId="0" borderId="0" xfId="21" applyAlignment="1" applyProtection="1">
      <alignment/>
      <protection/>
    </xf>
    <xf numFmtId="0" fontId="14" fillId="8" borderId="0" xfId="22" applyFont="1" applyFill="1" applyBorder="1" applyAlignment="1">
      <alignment vertical="center" wrapText="1"/>
      <protection/>
    </xf>
    <xf numFmtId="0" fontId="8" fillId="8" borderId="0" xfId="21" applyFill="1" applyBorder="1" applyAlignment="1" applyProtection="1">
      <alignment vertical="center" wrapText="1"/>
      <protection/>
    </xf>
    <xf numFmtId="0" fontId="13" fillId="8" borderId="2" xfId="23" applyFont="1" applyFill="1" applyBorder="1" applyAlignment="1">
      <alignment horizontal="center" vertical="center" wrapText="1"/>
      <protection/>
    </xf>
    <xf numFmtId="0" fontId="8" fillId="8" borderId="9" xfId="21" applyFill="1" applyBorder="1" applyAlignment="1" applyProtection="1">
      <alignment vertical="center" wrapText="1"/>
      <protection/>
    </xf>
    <xf numFmtId="0" fontId="0" fillId="6" borderId="0" xfId="0" applyFill="1" applyProtection="1">
      <protection hidden="1"/>
    </xf>
    <xf numFmtId="166" fontId="2" fillId="3" borderId="2" xfId="0" applyNumberFormat="1" applyFont="1" applyFill="1" applyBorder="1" applyAlignment="1" applyProtection="1">
      <alignment horizontal="right" wrapText="1"/>
      <protection hidden="1"/>
    </xf>
    <xf numFmtId="166" fontId="0" fillId="2" borderId="6" xfId="0" applyNumberFormat="1" applyFont="1" applyFill="1" applyBorder="1" applyProtection="1">
      <protection locked="0"/>
    </xf>
    <xf numFmtId="166" fontId="0" fillId="2" borderId="7" xfId="0" applyNumberFormat="1" applyFont="1" applyFill="1" applyBorder="1" applyProtection="1">
      <protection locked="0"/>
    </xf>
    <xf numFmtId="166" fontId="0" fillId="2" borderId="10" xfId="0" applyNumberFormat="1" applyFont="1" applyFill="1" applyBorder="1" applyProtection="1">
      <protection locked="0"/>
    </xf>
    <xf numFmtId="166" fontId="0" fillId="2" borderId="2" xfId="0" applyNumberFormat="1" applyFont="1" applyFill="1" applyBorder="1" applyProtection="1">
      <protection locked="0"/>
    </xf>
    <xf numFmtId="0" fontId="0" fillId="0" borderId="3" xfId="0" applyBorder="1" applyAlignment="1" applyProtection="1">
      <alignment horizontal="left" wrapText="1" indent="1"/>
      <protection hidden="1"/>
    </xf>
    <xf numFmtId="0" fontId="0" fillId="0" borderId="7" xfId="0" applyBorder="1" applyAlignment="1" applyProtection="1">
      <alignment horizontal="left" wrapText="1" indent="1"/>
      <protection hidden="1"/>
    </xf>
    <xf numFmtId="0" fontId="5" fillId="0" borderId="2" xfId="0" applyFont="1" applyFill="1" applyBorder="1" applyAlignment="1" applyProtection="1">
      <alignment horizontal="center" vertical="center"/>
      <protection hidden="1"/>
    </xf>
    <xf numFmtId="0" fontId="2" fillId="5" borderId="2" xfId="0" applyFont="1" applyFill="1" applyBorder="1" applyAlignment="1" applyProtection="1">
      <alignment horizontal="left" vertical="center" wrapText="1" indent="1"/>
      <protection hidden="1"/>
    </xf>
    <xf numFmtId="0" fontId="2" fillId="5" borderId="2" xfId="0" applyFont="1" applyFill="1" applyBorder="1" applyAlignment="1" applyProtection="1">
      <alignment horizontal="left" indent="1"/>
      <protection hidden="1"/>
    </xf>
    <xf numFmtId="0" fontId="2" fillId="5" borderId="2" xfId="0" applyFont="1" applyFill="1" applyBorder="1" applyAlignment="1" applyProtection="1">
      <alignment horizontal="right" indent="1"/>
      <protection hidden="1"/>
    </xf>
    <xf numFmtId="0" fontId="2" fillId="5" borderId="2" xfId="0" applyFont="1" applyFill="1" applyBorder="1" applyAlignment="1" applyProtection="1">
      <alignment horizontal="right" wrapText="1" indent="1"/>
      <protection hidden="1"/>
    </xf>
    <xf numFmtId="0" fontId="0" fillId="5" borderId="2" xfId="0" applyFill="1" applyBorder="1" applyAlignment="1" applyProtection="1">
      <alignment horizontal="right" wrapText="1" indent="1"/>
      <protection hidden="1"/>
    </xf>
    <xf numFmtId="0" fontId="0" fillId="5" borderId="2" xfId="0" applyFont="1" applyFill="1" applyBorder="1" applyAlignment="1" applyProtection="1">
      <alignment horizontal="right" wrapText="1" indent="1"/>
      <protection hidden="1"/>
    </xf>
    <xf numFmtId="0" fontId="0" fillId="6" borderId="3" xfId="0" applyFont="1" applyFill="1" applyBorder="1" applyAlignment="1" applyProtection="1">
      <alignment horizontal="center"/>
      <protection hidden="1"/>
    </xf>
    <xf numFmtId="0" fontId="0" fillId="6" borderId="7" xfId="0" applyFont="1" applyFill="1" applyBorder="1" applyAlignment="1" applyProtection="1">
      <alignment horizontal="center"/>
      <protection hidden="1"/>
    </xf>
    <xf numFmtId="0" fontId="0" fillId="6" borderId="6" xfId="0" applyFont="1" applyFill="1" applyBorder="1" applyAlignment="1" applyProtection="1">
      <alignment horizontal="center"/>
      <protection hidden="1"/>
    </xf>
    <xf numFmtId="14" fontId="0" fillId="5" borderId="2" xfId="0" applyNumberFormat="1" applyFont="1" applyFill="1" applyBorder="1" applyAlignment="1" applyProtection="1">
      <alignment horizontal="center" vertical="center"/>
      <protection hidden="1"/>
    </xf>
    <xf numFmtId="0" fontId="0" fillId="2" borderId="3" xfId="0" applyFont="1" applyFill="1" applyBorder="1" applyAlignment="1" applyProtection="1">
      <alignment horizontal="center"/>
      <protection hidden="1"/>
    </xf>
    <xf numFmtId="0" fontId="0" fillId="0" borderId="7" xfId="0" applyFont="1" applyBorder="1" applyAlignment="1" applyProtection="1">
      <alignment horizontal="center"/>
      <protection hidden="1"/>
    </xf>
    <xf numFmtId="0" fontId="0" fillId="0" borderId="6" xfId="0" applyFont="1" applyBorder="1" applyAlignment="1" applyProtection="1">
      <alignment horizontal="center"/>
      <protection hidden="1"/>
    </xf>
    <xf numFmtId="0" fontId="0" fillId="6" borderId="11" xfId="0" applyFont="1" applyFill="1" applyBorder="1" applyAlignment="1" applyProtection="1">
      <alignment horizontal="center" vertical="center"/>
      <protection hidden="1"/>
    </xf>
    <xf numFmtId="0" fontId="0" fillId="6" borderId="12"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13" xfId="0" applyFill="1" applyBorder="1" applyAlignment="1" applyProtection="1">
      <alignment horizontal="center" vertical="center"/>
      <protection hidden="1"/>
    </xf>
    <xf numFmtId="0" fontId="2" fillId="6" borderId="13"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wrapText="1"/>
      <protection hidden="1"/>
    </xf>
    <xf numFmtId="0" fontId="2" fillId="6" borderId="12"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 xfId="0" applyFont="1" applyFill="1" applyBorder="1" applyAlignment="1" applyProtection="1">
      <alignment horizontal="right" wrapText="1" indent="1"/>
      <protection/>
    </xf>
    <xf numFmtId="166" fontId="0" fillId="2" borderId="7" xfId="0" applyNumberFormat="1" applyFill="1" applyBorder="1" applyAlignment="1" applyProtection="1">
      <alignment horizontal="left" indent="2"/>
      <protection/>
    </xf>
    <xf numFmtId="0" fontId="2" fillId="5" borderId="2" xfId="0" applyFont="1" applyFill="1" applyBorder="1" applyAlignment="1" applyProtection="1">
      <alignment horizontal="center" vertical="center" wrapText="1"/>
      <protection/>
    </xf>
    <xf numFmtId="0" fontId="0" fillId="0" borderId="2" xfId="0" applyFont="1" applyBorder="1" applyProtection="1">
      <protection locked="0"/>
    </xf>
    <xf numFmtId="166" fontId="0" fillId="0" borderId="2" xfId="0" applyNumberFormat="1" applyFont="1" applyBorder="1" applyProtection="1">
      <protection locked="0"/>
    </xf>
    <xf numFmtId="0" fontId="3" fillId="0" borderId="2" xfId="0" applyFont="1" applyFill="1" applyBorder="1" applyAlignment="1" applyProtection="1">
      <alignment horizontal="right" vertical="center"/>
      <protection hidden="1"/>
    </xf>
    <xf numFmtId="0" fontId="2" fillId="5" borderId="1" xfId="0" applyFont="1" applyFill="1" applyBorder="1" applyAlignment="1" applyProtection="1">
      <alignment vertical="center" wrapText="1"/>
      <protection hidden="1"/>
    </xf>
    <xf numFmtId="0" fontId="0" fillId="5" borderId="1" xfId="0" applyFont="1" applyFill="1" applyBorder="1" applyAlignment="1" applyProtection="1">
      <alignment vertical="center" wrapText="1"/>
      <protection hidden="1"/>
    </xf>
    <xf numFmtId="0" fontId="0" fillId="5" borderId="1" xfId="0" applyFont="1" applyFill="1" applyBorder="1" applyAlignment="1" applyProtection="1">
      <alignment horizontal="center" vertical="center" wrapText="1"/>
      <protection hidden="1"/>
    </xf>
    <xf numFmtId="166" fontId="3" fillId="2" borderId="6" xfId="0" applyNumberFormat="1" applyFont="1" applyFill="1" applyBorder="1" applyProtection="1">
      <protection hidden="1"/>
    </xf>
    <xf numFmtId="166" fontId="3" fillId="2" borderId="7" xfId="0" applyNumberFormat="1" applyFont="1" applyFill="1" applyBorder="1" applyProtection="1">
      <protection hidden="1"/>
    </xf>
    <xf numFmtId="0" fontId="0" fillId="0" borderId="2" xfId="0" applyBorder="1"/>
    <xf numFmtId="0" fontId="0" fillId="2" borderId="2" xfId="0" applyFill="1" applyBorder="1"/>
    <xf numFmtId="0" fontId="0" fillId="0" borderId="2" xfId="0" applyFill="1" applyBorder="1" applyProtection="1">
      <protection locked="0"/>
    </xf>
    <xf numFmtId="0" fontId="8" fillId="5" borderId="2" xfId="21" applyFill="1" applyBorder="1" applyAlignment="1" applyProtection="1">
      <alignment horizontal="right" indent="1"/>
      <protection hidden="1"/>
    </xf>
    <xf numFmtId="164" fontId="5" fillId="0" borderId="2" xfId="0" applyNumberFormat="1" applyFont="1" applyFill="1" applyBorder="1" applyAlignment="1" applyProtection="1">
      <alignment horizontal="center" vertical="center"/>
      <protection hidden="1"/>
    </xf>
    <xf numFmtId="164" fontId="3" fillId="0" borderId="2" xfId="0" applyNumberFormat="1" applyFont="1" applyFill="1" applyBorder="1" applyAlignment="1" applyProtection="1">
      <alignment horizontal="right" vertical="center"/>
      <protection hidden="1"/>
    </xf>
    <xf numFmtId="164" fontId="0" fillId="2" borderId="2" xfId="0" applyNumberFormat="1" applyFill="1" applyBorder="1" applyAlignment="1" applyProtection="1">
      <alignment horizontal="center"/>
      <protection hidden="1"/>
    </xf>
    <xf numFmtId="164" fontId="0" fillId="0" borderId="0" xfId="0" applyNumberFormat="1"/>
    <xf numFmtId="0" fontId="2" fillId="5" borderId="1" xfId="0" applyFont="1" applyFill="1" applyBorder="1" applyAlignment="1" applyProtection="1">
      <alignment horizontal="left" wrapText="1"/>
      <protection hidden="1"/>
    </xf>
    <xf numFmtId="0" fontId="0" fillId="4" borderId="2"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left" wrapText="1" indent="2"/>
      <protection hidden="1"/>
    </xf>
    <xf numFmtId="0" fontId="3" fillId="0" borderId="7" xfId="20" applyFont="1" applyBorder="1" applyAlignment="1" applyProtection="1">
      <alignment horizontal="left" vertical="center" indent="3"/>
      <protection hidden="1"/>
    </xf>
    <xf numFmtId="0" fontId="3" fillId="6" borderId="11" xfId="0" applyFont="1" applyFill="1" applyBorder="1" applyAlignment="1" applyProtection="1">
      <alignment horizontal="center" vertical="center"/>
      <protection hidden="1"/>
    </xf>
    <xf numFmtId="0" fontId="0" fillId="2" borderId="2" xfId="0" applyNumberFormat="1" applyFont="1" applyFill="1" applyBorder="1" applyAlignment="1" applyProtection="1">
      <alignment horizontal="center"/>
      <protection hidden="1"/>
    </xf>
    <xf numFmtId="0" fontId="0" fillId="2" borderId="2" xfId="0" applyFill="1" applyBorder="1" applyAlignment="1">
      <alignment horizontal="center" vertical="center"/>
    </xf>
    <xf numFmtId="0" fontId="0" fillId="9" borderId="2" xfId="0" applyFill="1" applyBorder="1" applyProtection="1">
      <protection hidden="1"/>
    </xf>
    <xf numFmtId="166" fontId="0" fillId="2" borderId="3" xfId="0" applyNumberFormat="1" applyFill="1" applyBorder="1" applyAlignment="1" applyProtection="1">
      <alignment horizontal="left" indent="2"/>
      <protection/>
    </xf>
    <xf numFmtId="166" fontId="0" fillId="2" borderId="6" xfId="0" applyNumberFormat="1" applyFill="1" applyBorder="1" applyAlignment="1" applyProtection="1">
      <alignment horizontal="left" wrapText="1" indent="2"/>
      <protection/>
    </xf>
    <xf numFmtId="0" fontId="0" fillId="0" borderId="0" xfId="0" applyAlignment="1">
      <alignment horizontal="left" wrapText="1" indent="1"/>
    </xf>
    <xf numFmtId="0" fontId="0" fillId="0" borderId="0" xfId="0" applyAlignment="1">
      <alignment horizontal="left" indent="1"/>
    </xf>
    <xf numFmtId="0" fontId="0" fillId="0" borderId="7" xfId="0" applyBorder="1" applyAlignment="1">
      <alignment horizontal="left" wrapText="1" indent="1"/>
    </xf>
    <xf numFmtId="0" fontId="0" fillId="0" borderId="5" xfId="0" applyFont="1" applyBorder="1" applyAlignment="1">
      <alignment horizontal="left" indent="1"/>
    </xf>
    <xf numFmtId="0" fontId="0" fillId="2" borderId="7" xfId="0" applyFill="1" applyBorder="1" applyAlignment="1" applyProtection="1">
      <alignment horizontal="left" wrapText="1" indent="1"/>
      <protection locked="0"/>
    </xf>
    <xf numFmtId="0" fontId="2" fillId="5" borderId="2" xfId="0" applyFont="1" applyFill="1" applyBorder="1" applyAlignment="1" applyProtection="1">
      <alignment horizontal="left" wrapText="1" indent="1"/>
      <protection hidden="1"/>
    </xf>
    <xf numFmtId="0" fontId="3" fillId="6" borderId="11" xfId="0" applyFont="1" applyFill="1" applyBorder="1" applyAlignment="1" applyProtection="1">
      <alignment horizontal="right" wrapText="1" indent="1"/>
      <protection hidden="1"/>
    </xf>
    <xf numFmtId="0" fontId="3" fillId="6" borderId="12" xfId="0" applyFont="1" applyFill="1" applyBorder="1" applyAlignment="1" applyProtection="1">
      <alignment horizontal="right" wrapText="1" indent="1"/>
      <protection hidden="1"/>
    </xf>
    <xf numFmtId="0" fontId="3" fillId="5" borderId="2" xfId="0" applyFont="1" applyFill="1" applyBorder="1" applyAlignment="1" applyProtection="1">
      <alignment horizontal="right" wrapText="1" indent="1"/>
      <protection hidden="1"/>
    </xf>
    <xf numFmtId="0" fontId="2" fillId="5" borderId="2" xfId="0" applyFont="1" applyFill="1" applyBorder="1" applyAlignment="1" applyProtection="1">
      <alignment horizontal="left" wrapText="1" indent="1"/>
      <protection/>
    </xf>
    <xf numFmtId="166" fontId="0" fillId="2" borderId="3" xfId="0" applyNumberFormat="1" applyFill="1" applyBorder="1" applyAlignment="1" applyProtection="1">
      <alignment horizontal="left" indent="1"/>
      <protection/>
    </xf>
    <xf numFmtId="166" fontId="0" fillId="2" borderId="6" xfId="0" applyNumberFormat="1" applyFill="1" applyBorder="1" applyAlignment="1" applyProtection="1">
      <alignment horizontal="left" wrapText="1" indent="1"/>
      <protection/>
    </xf>
    <xf numFmtId="0" fontId="3" fillId="0" borderId="13" xfId="0" applyFont="1" applyBorder="1" applyAlignment="1" applyProtection="1">
      <alignment horizontal="right" wrapText="1" indent="1"/>
      <protection hidden="1"/>
    </xf>
    <xf numFmtId="0" fontId="2" fillId="5" borderId="5" xfId="0" applyFont="1" applyFill="1" applyBorder="1" applyAlignment="1" applyProtection="1">
      <alignment horizontal="left" vertical="center" wrapText="1" indent="1"/>
      <protection hidden="1"/>
    </xf>
    <xf numFmtId="0" fontId="3" fillId="6" borderId="11" xfId="0" applyFont="1" applyFill="1" applyBorder="1" applyAlignment="1" applyProtection="1">
      <alignment horizontal="left" wrapText="1" indent="1"/>
      <protection hidden="1"/>
    </xf>
    <xf numFmtId="0" fontId="0" fillId="0" borderId="3" xfId="0" applyBorder="1" applyAlignment="1" applyProtection="1">
      <alignment horizontal="left" wrapText="1" indent="3"/>
      <protection hidden="1"/>
    </xf>
    <xf numFmtId="0" fontId="0" fillId="0" borderId="6" xfId="0" applyBorder="1" applyAlignment="1" applyProtection="1">
      <alignment horizontal="left" wrapText="1" indent="3"/>
      <protection hidden="1"/>
    </xf>
    <xf numFmtId="0" fontId="0" fillId="0" borderId="11" xfId="0" applyBorder="1" applyAlignment="1" applyProtection="1">
      <alignment horizontal="left" wrapText="1" indent="3"/>
      <protection hidden="1"/>
    </xf>
    <xf numFmtId="0" fontId="0" fillId="0" borderId="13" xfId="0" applyBorder="1" applyAlignment="1" applyProtection="1">
      <alignment horizontal="left" wrapText="1" indent="3"/>
      <protection hidden="1"/>
    </xf>
    <xf numFmtId="0" fontId="0" fillId="0" borderId="0" xfId="0" applyAlignment="1">
      <alignment horizontal="center" vertical="center"/>
    </xf>
    <xf numFmtId="0" fontId="0" fillId="0" borderId="0" xfId="0" applyAlignment="1">
      <alignment horizontal="center"/>
    </xf>
    <xf numFmtId="0" fontId="8" fillId="6" borderId="11" xfId="21" applyFill="1" applyBorder="1" applyAlignment="1" applyProtection="1">
      <alignment horizontal="right" wrapText="1" indent="1"/>
      <protection hidden="1"/>
    </xf>
    <xf numFmtId="0" fontId="2" fillId="6" borderId="14" xfId="0"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protection hidden="1"/>
    </xf>
    <xf numFmtId="0" fontId="0" fillId="5" borderId="2" xfId="0" applyFont="1" applyFill="1" applyBorder="1" applyAlignment="1" applyProtection="1">
      <alignment horizontal="left" wrapText="1" indent="1"/>
      <protection/>
    </xf>
    <xf numFmtId="0" fontId="2" fillId="5" borderId="9" xfId="0" applyFont="1" applyFill="1" applyBorder="1" applyAlignment="1" applyProtection="1">
      <alignment horizontal="left" vertical="center"/>
      <protection hidden="1"/>
    </xf>
    <xf numFmtId="0" fontId="2" fillId="5" borderId="9" xfId="0" applyFont="1" applyFill="1" applyBorder="1" applyAlignment="1" applyProtection="1">
      <alignment horizontal="left" wrapText="1"/>
      <protection hidden="1"/>
    </xf>
    <xf numFmtId="0" fontId="0" fillId="0" borderId="8" xfId="0" applyFont="1" applyBorder="1"/>
    <xf numFmtId="0" fontId="23" fillId="0" borderId="0" xfId="0" applyFont="1" applyFill="1" applyBorder="1" applyAlignment="1" applyProtection="1">
      <alignment horizontal="left" indent="2"/>
      <protection hidden="1"/>
    </xf>
    <xf numFmtId="0" fontId="3" fillId="0" borderId="7" xfId="0" applyFont="1" applyBorder="1" applyAlignment="1" applyProtection="1">
      <alignment horizontal="center" vertical="center"/>
      <protection hidden="1"/>
    </xf>
    <xf numFmtId="0" fontId="3" fillId="0" borderId="7" xfId="0" applyFont="1" applyBorder="1" applyAlignment="1" applyProtection="1">
      <alignment horizontal="left" vertical="center" indent="2"/>
      <protection hidden="1"/>
    </xf>
    <xf numFmtId="0" fontId="23" fillId="0" borderId="7" xfId="0" applyFont="1" applyBorder="1" applyAlignment="1" applyProtection="1">
      <alignment horizontal="left" vertical="center" indent="2"/>
      <protection hidden="1"/>
    </xf>
    <xf numFmtId="0" fontId="3" fillId="0" borderId="8" xfId="0" applyFont="1" applyBorder="1" applyAlignment="1" applyProtection="1">
      <alignment horizontal="center" vertical="center"/>
      <protection hidden="1"/>
    </xf>
    <xf numFmtId="0" fontId="3" fillId="0" borderId="15" xfId="0" applyFont="1" applyBorder="1" applyAlignment="1" applyProtection="1">
      <alignment horizontal="left" vertical="center" indent="2"/>
      <protection hidden="1"/>
    </xf>
    <xf numFmtId="0" fontId="2" fillId="5" borderId="9" xfId="0" applyFont="1" applyFill="1" applyBorder="1" applyAlignment="1" applyProtection="1">
      <alignment horizontal="left" wrapText="1" indent="2"/>
      <protection hidden="1"/>
    </xf>
    <xf numFmtId="0" fontId="23" fillId="0" borderId="0" xfId="0" applyFont="1" applyFill="1" applyBorder="1" applyAlignment="1" applyProtection="1">
      <alignment horizontal="left" indent="3"/>
      <protection hidden="1"/>
    </xf>
    <xf numFmtId="0" fontId="3" fillId="0" borderId="7" xfId="0" applyFont="1" applyBorder="1" applyAlignment="1" applyProtection="1">
      <alignment horizontal="left" vertical="center" indent="3"/>
      <protection hidden="1"/>
    </xf>
    <xf numFmtId="0" fontId="0" fillId="0" borderId="0" xfId="0" applyFont="1" applyFill="1" applyBorder="1" applyAlignment="1" applyProtection="1">
      <alignment horizontal="left" indent="2"/>
      <protection hidden="1"/>
    </xf>
    <xf numFmtId="0" fontId="2" fillId="5" borderId="9" xfId="0" applyFont="1" applyFill="1" applyBorder="1" applyAlignment="1" applyProtection="1">
      <alignment horizontal="left" wrapText="1" indent="1"/>
      <protection hidden="1"/>
    </xf>
    <xf numFmtId="0" fontId="23" fillId="0" borderId="0" xfId="26" applyFont="1" applyFill="1" applyBorder="1" applyAlignment="1" applyProtection="1">
      <alignment horizontal="left" vertical="center" indent="3"/>
      <protection hidden="1"/>
    </xf>
    <xf numFmtId="0" fontId="2" fillId="5" borderId="9" xfId="0" applyFont="1" applyFill="1" applyBorder="1" applyAlignment="1" applyProtection="1">
      <alignment horizontal="left" wrapText="1" indent="3"/>
      <protection hidden="1"/>
    </xf>
    <xf numFmtId="0" fontId="23" fillId="0" borderId="0" xfId="26" applyFont="1" applyFill="1" applyBorder="1" applyAlignment="1" applyProtection="1">
      <alignment horizontal="left" vertical="center" indent="4"/>
      <protection hidden="1"/>
    </xf>
    <xf numFmtId="0" fontId="3" fillId="0" borderId="7" xfId="0" applyFont="1" applyBorder="1" applyAlignment="1" applyProtection="1">
      <alignment horizontal="left" vertical="center" indent="4"/>
      <protection hidden="1"/>
    </xf>
    <xf numFmtId="0" fontId="23" fillId="0" borderId="7" xfId="0" applyFont="1" applyBorder="1" applyAlignment="1" applyProtection="1">
      <alignment horizontal="left" vertical="center" indent="4"/>
      <protection hidden="1"/>
    </xf>
    <xf numFmtId="0" fontId="3" fillId="0" borderId="7" xfId="0" applyFont="1" applyBorder="1" applyAlignment="1" applyProtection="1">
      <alignment horizontal="left" vertical="center" indent="5"/>
      <protection hidden="1"/>
    </xf>
    <xf numFmtId="0" fontId="5" fillId="5" borderId="9" xfId="20" applyFont="1" applyFill="1" applyBorder="1" applyAlignment="1" applyProtection="1">
      <alignment horizontal="right" vertical="center"/>
      <protection hidden="1"/>
    </xf>
    <xf numFmtId="0" fontId="0" fillId="0" borderId="0" xfId="26" applyFont="1" applyFill="1" applyBorder="1" applyAlignment="1" applyProtection="1">
      <alignment horizontal="left" vertical="center" indent="3"/>
      <protection hidden="1"/>
    </xf>
    <xf numFmtId="0" fontId="3" fillId="0" borderId="7" xfId="0" applyFont="1" applyBorder="1" applyAlignment="1" applyProtection="1">
      <alignment horizontal="left" vertical="center" wrapText="1" indent="3"/>
      <protection hidden="1"/>
    </xf>
    <xf numFmtId="0" fontId="2" fillId="5" borderId="2" xfId="0" applyFont="1" applyFill="1" applyBorder="1" applyAlignment="1" applyProtection="1">
      <alignment wrapText="1"/>
      <protection hidden="1"/>
    </xf>
    <xf numFmtId="0" fontId="2" fillId="5" borderId="16" xfId="0" applyFont="1" applyFill="1" applyBorder="1" applyAlignment="1" applyProtection="1">
      <alignment horizontal="left" wrapText="1" indent="1"/>
      <protection hidden="1"/>
    </xf>
    <xf numFmtId="0" fontId="23" fillId="0" borderId="7" xfId="0" applyFont="1" applyBorder="1" applyAlignment="1" applyProtection="1">
      <alignment horizontal="left" vertical="center" indent="3"/>
      <protection hidden="1"/>
    </xf>
    <xf numFmtId="0" fontId="0" fillId="0" borderId="5" xfId="0" applyFont="1" applyBorder="1"/>
    <xf numFmtId="0" fontId="2" fillId="5" borderId="16" xfId="0" applyFont="1" applyFill="1" applyBorder="1" applyAlignment="1" applyProtection="1">
      <alignment horizontal="left" wrapText="1" indent="2"/>
      <protection hidden="1"/>
    </xf>
    <xf numFmtId="0" fontId="2" fillId="5" borderId="16" xfId="0" applyFont="1" applyFill="1" applyBorder="1" applyAlignment="1" applyProtection="1">
      <alignment horizontal="left" wrapText="1" indent="3"/>
      <protection hidden="1"/>
    </xf>
    <xf numFmtId="0" fontId="0" fillId="0" borderId="4" xfId="0" applyFont="1" applyBorder="1"/>
    <xf numFmtId="0" fontId="23" fillId="0" borderId="17" xfId="26" applyFont="1" applyFill="1" applyBorder="1" applyAlignment="1" applyProtection="1">
      <alignment horizontal="left" vertical="center" indent="4"/>
      <protection hidden="1"/>
    </xf>
    <xf numFmtId="0" fontId="0" fillId="0" borderId="18" xfId="26" applyFont="1" applyFill="1" applyBorder="1" applyAlignment="1" applyProtection="1">
      <alignment horizontal="left" vertical="center" indent="4"/>
      <protection hidden="1"/>
    </xf>
    <xf numFmtId="0" fontId="2" fillId="5" borderId="16" xfId="0" applyFont="1" applyFill="1" applyBorder="1" applyAlignment="1" applyProtection="1">
      <alignment horizontal="right" wrapText="1"/>
      <protection hidden="1"/>
    </xf>
    <xf numFmtId="0" fontId="2" fillId="5" borderId="1" xfId="0" applyFont="1" applyFill="1" applyBorder="1" applyAlignment="1" applyProtection="1">
      <alignment horizontal="left" wrapText="1" indent="3"/>
      <protection hidden="1"/>
    </xf>
    <xf numFmtId="0" fontId="23" fillId="0" borderId="0" xfId="26" applyFont="1" applyFill="1" applyBorder="1" applyAlignment="1" applyProtection="1">
      <alignment horizontal="left" vertical="center" indent="5"/>
      <protection hidden="1"/>
    </xf>
    <xf numFmtId="0" fontId="23" fillId="0" borderId="7" xfId="20" applyFont="1" applyBorder="1" applyAlignment="1" applyProtection="1">
      <alignment horizontal="left" vertical="center" indent="5"/>
      <protection hidden="1"/>
    </xf>
    <xf numFmtId="0" fontId="0" fillId="0" borderId="0" xfId="26" applyFont="1" applyFill="1" applyBorder="1" applyAlignment="1" applyProtection="1">
      <alignment horizontal="left" vertical="center" indent="5"/>
      <protection hidden="1"/>
    </xf>
    <xf numFmtId="0" fontId="0" fillId="0" borderId="0" xfId="26" applyFont="1" applyFill="1" applyBorder="1" applyAlignment="1" applyProtection="1">
      <alignment horizontal="left" vertical="center" indent="4"/>
      <protection hidden="1"/>
    </xf>
    <xf numFmtId="0" fontId="0" fillId="5" borderId="4" xfId="0" applyFont="1" applyFill="1" applyBorder="1" applyAlignment="1" applyProtection="1">
      <alignment horizontal="center" vertical="center"/>
      <protection hidden="1"/>
    </xf>
    <xf numFmtId="0" fontId="5" fillId="5" borderId="17" xfId="20" applyFont="1" applyFill="1" applyBorder="1" applyAlignment="1" applyProtection="1">
      <alignment horizontal="right" vertical="center"/>
      <protection hidden="1"/>
    </xf>
    <xf numFmtId="0" fontId="0" fillId="0" borderId="2" xfId="0" applyBorder="1" applyAlignment="1">
      <alignment horizontal="left" vertical="center" indent="1"/>
    </xf>
    <xf numFmtId="0" fontId="3" fillId="0" borderId="19" xfId="0" applyFont="1" applyBorder="1" applyAlignment="1" applyProtection="1">
      <alignment horizontal="center" vertical="center"/>
      <protection hidden="1"/>
    </xf>
    <xf numFmtId="166" fontId="3" fillId="2" borderId="7" xfId="0" applyNumberFormat="1" applyFont="1" applyFill="1" applyBorder="1" applyAlignment="1" applyProtection="1">
      <alignment horizontal="right" wrapText="1" indent="2"/>
      <protection hidden="1"/>
    </xf>
    <xf numFmtId="0" fontId="0" fillId="0" borderId="0" xfId="26" applyFont="1" applyFill="1" applyBorder="1" applyAlignment="1" applyProtection="1">
      <alignment horizontal="right" vertical="center" wrapText="1" indent="2"/>
      <protection hidden="1"/>
    </xf>
    <xf numFmtId="0" fontId="2" fillId="5" borderId="16" xfId="0" applyFont="1" applyFill="1" applyBorder="1" applyAlignment="1" applyProtection="1">
      <alignment horizontal="right" wrapText="1" indent="1"/>
      <protection hidden="1"/>
    </xf>
    <xf numFmtId="0" fontId="5" fillId="5" borderId="16" xfId="20" applyFont="1" applyFill="1" applyBorder="1" applyAlignment="1" applyProtection="1">
      <alignment horizontal="right" vertical="center" indent="1"/>
      <protection hidden="1"/>
    </xf>
    <xf numFmtId="0" fontId="5" fillId="5" borderId="9" xfId="20" applyFont="1" applyFill="1" applyBorder="1" applyAlignment="1" applyProtection="1">
      <alignment horizontal="right" vertical="center" indent="1"/>
      <protection hidden="1"/>
    </xf>
    <xf numFmtId="0" fontId="2" fillId="5" borderId="9" xfId="0" applyFont="1" applyFill="1" applyBorder="1" applyAlignment="1" applyProtection="1">
      <alignment horizontal="right" wrapText="1" indent="1"/>
      <protection hidden="1"/>
    </xf>
    <xf numFmtId="0" fontId="0" fillId="0" borderId="3" xfId="0" applyFont="1" applyFill="1" applyBorder="1" applyAlignment="1" applyProtection="1">
      <alignment horizontal="center" vertical="center"/>
      <protection hidden="1"/>
    </xf>
    <xf numFmtId="0" fontId="0" fillId="0" borderId="6" xfId="0" applyFont="1" applyBorder="1" applyAlignment="1">
      <alignment horizontal="center"/>
    </xf>
    <xf numFmtId="14" fontId="0" fillId="0" borderId="0" xfId="0" applyNumberFormat="1"/>
    <xf numFmtId="166" fontId="0" fillId="9" borderId="13" xfId="0" applyNumberFormat="1" applyFill="1" applyBorder="1" applyProtection="1">
      <protection/>
    </xf>
    <xf numFmtId="0" fontId="0" fillId="2" borderId="0" xfId="0" applyFill="1"/>
    <xf numFmtId="0" fontId="0" fillId="0" borderId="0" xfId="0" applyProtection="1">
      <protection/>
    </xf>
    <xf numFmtId="0" fontId="0" fillId="9" borderId="0" xfId="0" applyFill="1" applyProtection="1">
      <protection/>
    </xf>
    <xf numFmtId="0" fontId="0" fillId="2" borderId="0" xfId="0" applyFill="1" applyProtection="1">
      <protection/>
    </xf>
    <xf numFmtId="0" fontId="0" fillId="2" borderId="0" xfId="0" applyFill="1" applyProtection="1">
      <protection hidden="1"/>
    </xf>
    <xf numFmtId="166" fontId="3" fillId="10" borderId="7" xfId="0" applyNumberFormat="1" applyFont="1" applyFill="1" applyBorder="1" applyProtection="1">
      <protection hidden="1"/>
    </xf>
    <xf numFmtId="0" fontId="0" fillId="2" borderId="7" xfId="0" applyFont="1" applyFill="1" applyBorder="1" applyAlignment="1" applyProtection="1">
      <alignment horizontal="left" wrapText="1" indent="1"/>
      <protection/>
    </xf>
    <xf numFmtId="166" fontId="25" fillId="2" borderId="7" xfId="0" applyNumberFormat="1" applyFont="1" applyFill="1" applyBorder="1" applyAlignment="1" applyProtection="1">
      <alignment horizontal="left" indent="1"/>
      <protection/>
    </xf>
    <xf numFmtId="0" fontId="25" fillId="0" borderId="11" xfId="0" applyFont="1" applyBorder="1" applyAlignment="1" applyProtection="1">
      <alignment horizontal="left" wrapText="1" indent="1"/>
      <protection hidden="1"/>
    </xf>
    <xf numFmtId="0" fontId="25" fillId="0" borderId="13" xfId="0" applyFont="1" applyBorder="1" applyAlignment="1" applyProtection="1">
      <alignment horizontal="left" wrapText="1" indent="1"/>
      <protection hidden="1"/>
    </xf>
    <xf numFmtId="0" fontId="25" fillId="0" borderId="14" xfId="0" applyFont="1" applyBorder="1" applyAlignment="1" applyProtection="1">
      <alignment horizontal="left" wrapText="1" indent="1"/>
      <protection hidden="1"/>
    </xf>
    <xf numFmtId="0" fontId="25" fillId="0" borderId="12" xfId="0" applyFont="1" applyBorder="1" applyAlignment="1" applyProtection="1">
      <alignment horizontal="left" wrapText="1" indent="1"/>
      <protection hidden="1"/>
    </xf>
    <xf numFmtId="0" fontId="2" fillId="5" borderId="5" xfId="0" applyFont="1" applyFill="1" applyBorder="1" applyAlignment="1" applyProtection="1">
      <alignment horizontal="center" vertical="center" wrapText="1"/>
      <protection hidden="1"/>
    </xf>
    <xf numFmtId="0" fontId="2" fillId="5" borderId="2" xfId="0" applyFont="1" applyFill="1" applyBorder="1" applyAlignment="1">
      <alignment/>
    </xf>
    <xf numFmtId="0" fontId="2" fillId="5" borderId="2" xfId="0" applyFont="1" applyFill="1" applyBorder="1" applyAlignment="1">
      <alignment horizontal="right" vertical="center" indent="1"/>
    </xf>
    <xf numFmtId="0" fontId="2" fillId="0" borderId="2" xfId="0" applyFont="1" applyFill="1" applyBorder="1" applyAlignment="1" applyProtection="1">
      <alignment horizontal="right" indent="1"/>
      <protection hidden="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0" fontId="2" fillId="5" borderId="2" xfId="0" applyFont="1" applyFill="1" applyBorder="1" applyAlignment="1">
      <alignment horizontal="left" vertical="center" wrapText="1" indent="1"/>
    </xf>
    <xf numFmtId="0" fontId="0" fillId="2" borderId="3" xfId="0" applyFont="1" applyFill="1" applyBorder="1" applyAlignment="1">
      <alignment horizontal="center"/>
    </xf>
    <xf numFmtId="0" fontId="0" fillId="0" borderId="7" xfId="0" applyFont="1" applyBorder="1" applyAlignment="1">
      <alignment horizontal="center"/>
    </xf>
    <xf numFmtId="0" fontId="2" fillId="5" borderId="2" xfId="0" applyFont="1" applyFill="1" applyBorder="1" applyAlignment="1">
      <alignment horizontal="right" indent="1"/>
    </xf>
    <xf numFmtId="0" fontId="0" fillId="0" borderId="2" xfId="0" applyFont="1" applyFill="1" applyBorder="1" applyAlignment="1">
      <alignment horizontal="right" indent="1"/>
    </xf>
    <xf numFmtId="0" fontId="2" fillId="5" borderId="2" xfId="0" applyFont="1" applyFill="1" applyBorder="1" applyAlignment="1">
      <alignment horizontal="left" vertical="center" indent="1"/>
    </xf>
    <xf numFmtId="166" fontId="2" fillId="5" borderId="2" xfId="0" applyNumberFormat="1" applyFont="1" applyFill="1" applyBorder="1" applyAlignment="1" applyProtection="1">
      <alignment wrapText="1"/>
      <protection hidden="1"/>
    </xf>
    <xf numFmtId="0" fontId="0" fillId="2" borderId="3" xfId="0" applyFill="1" applyBorder="1" applyAlignment="1" applyProtection="1">
      <alignment horizontal="left" indent="2"/>
      <protection locked="0"/>
    </xf>
    <xf numFmtId="0" fontId="0" fillId="2" borderId="7" xfId="0" applyFill="1" applyBorder="1" applyAlignment="1" applyProtection="1">
      <alignment horizontal="left" indent="2"/>
      <protection locked="0"/>
    </xf>
    <xf numFmtId="0" fontId="0" fillId="2" borderId="6" xfId="0" applyFill="1" applyBorder="1" applyAlignment="1" applyProtection="1">
      <alignment horizontal="left" indent="2"/>
      <protection locked="0"/>
    </xf>
    <xf numFmtId="0" fontId="0" fillId="2" borderId="7" xfId="0" applyFont="1" applyFill="1" applyBorder="1" applyAlignment="1" applyProtection="1">
      <alignment horizontal="left" indent="1"/>
      <protection hidden="1"/>
    </xf>
    <xf numFmtId="0" fontId="0" fillId="2" borderId="6" xfId="0" applyFont="1" applyFill="1" applyBorder="1" applyAlignment="1" applyProtection="1">
      <alignment horizontal="left" indent="1"/>
      <protection hidden="1"/>
    </xf>
    <xf numFmtId="0" fontId="30" fillId="11" borderId="0" xfId="0" applyFont="1" applyFill="1" applyAlignment="1">
      <alignment horizontal="center" vertical="center"/>
    </xf>
    <xf numFmtId="0" fontId="30" fillId="12" borderId="0" xfId="0" applyFont="1" applyFill="1" applyAlignment="1">
      <alignment/>
    </xf>
    <xf numFmtId="0" fontId="3" fillId="0" borderId="7" xfId="20" applyFont="1" applyBorder="1" applyAlignment="1" applyProtection="1">
      <alignment horizontal="left" vertical="center" indent="4"/>
      <protection hidden="1"/>
    </xf>
    <xf numFmtId="0" fontId="0" fillId="0" borderId="20" xfId="0" applyFont="1" applyBorder="1"/>
    <xf numFmtId="0" fontId="0" fillId="0" borderId="21" xfId="26" applyFont="1" applyFill="1" applyBorder="1" applyAlignment="1" applyProtection="1">
      <alignment horizontal="left" vertical="center" indent="4"/>
      <protection hidden="1"/>
    </xf>
    <xf numFmtId="0" fontId="0" fillId="0" borderId="22" xfId="0" applyFont="1" applyBorder="1"/>
    <xf numFmtId="0" fontId="0" fillId="0" borderId="23" xfId="26" applyFont="1" applyFill="1" applyBorder="1" applyAlignment="1" applyProtection="1">
      <alignment horizontal="left" vertical="center" indent="4"/>
      <protection hidden="1"/>
    </xf>
    <xf numFmtId="0" fontId="0" fillId="0" borderId="21" xfId="0" applyFont="1" applyFill="1" applyBorder="1" applyAlignment="1" applyProtection="1">
      <alignment horizontal="left" indent="3"/>
      <protection hidden="1"/>
    </xf>
    <xf numFmtId="0" fontId="0" fillId="0" borderId="23" xfId="0" applyFont="1" applyFill="1" applyBorder="1" applyAlignment="1" applyProtection="1">
      <alignment horizontal="left" indent="3"/>
      <protection hidden="1"/>
    </xf>
    <xf numFmtId="0" fontId="0" fillId="6" borderId="0" xfId="0" applyFill="1"/>
    <xf numFmtId="14" fontId="0" fillId="0" borderId="0" xfId="0" applyNumberFormat="1" applyProtection="1">
      <protection/>
    </xf>
    <xf numFmtId="0" fontId="27" fillId="0" borderId="0" xfId="0" applyFont="1" applyAlignment="1">
      <alignment vertical="center"/>
    </xf>
    <xf numFmtId="49" fontId="0" fillId="2" borderId="2" xfId="0" applyNumberFormat="1" applyFill="1" applyBorder="1" applyAlignment="1" applyProtection="1">
      <alignment horizontal="center" vertical="center"/>
      <protection hidden="1"/>
    </xf>
    <xf numFmtId="165" fontId="0" fillId="2" borderId="2" xfId="0" applyNumberFormat="1" applyFont="1" applyFill="1" applyBorder="1" applyAlignment="1" applyProtection="1">
      <alignment horizontal="center" vertical="center"/>
      <protection hidden="1"/>
    </xf>
    <xf numFmtId="0" fontId="23" fillId="0" borderId="0" xfId="0" applyFont="1"/>
    <xf numFmtId="0" fontId="0" fillId="5" borderId="4" xfId="0" applyFill="1" applyBorder="1" applyAlignment="1" applyProtection="1">
      <alignment horizontal="center" vertical="center"/>
      <protection hidden="1"/>
    </xf>
    <xf numFmtId="0" fontId="0" fillId="5" borderId="8" xfId="0" applyFill="1" applyBorder="1" applyAlignment="1" applyProtection="1">
      <alignment horizontal="center" vertical="center"/>
      <protection hidden="1"/>
    </xf>
    <xf numFmtId="0" fontId="3" fillId="0" borderId="24" xfId="0" applyFont="1" applyFill="1" applyBorder="1" applyAlignment="1" applyProtection="1">
      <alignment horizontal="left" vertical="center" indent="2"/>
      <protection hidden="1"/>
    </xf>
    <xf numFmtId="0" fontId="3" fillId="2"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indent="2"/>
      <protection hidden="1"/>
    </xf>
    <xf numFmtId="0" fontId="3" fillId="2" borderId="25" xfId="0"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0" fontId="0" fillId="2" borderId="25" xfId="0" applyFill="1" applyBorder="1" applyAlignment="1" applyProtection="1">
      <alignment horizontal="center" vertical="center" wrapText="1"/>
      <protection locked="0"/>
    </xf>
    <xf numFmtId="49" fontId="0" fillId="2" borderId="25" xfId="0" applyNumberForma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indent="2"/>
      <protection hidden="1"/>
    </xf>
    <xf numFmtId="49" fontId="0" fillId="2" borderId="25" xfId="0" applyNumberFormat="1" applyFill="1" applyBorder="1" applyAlignment="1" applyProtection="1">
      <alignment horizontal="center" vertical="center"/>
      <protection locked="0"/>
    </xf>
    <xf numFmtId="0" fontId="3" fillId="0" borderId="27" xfId="0" applyFont="1" applyFill="1" applyBorder="1" applyAlignment="1" applyProtection="1">
      <alignment horizontal="left" vertical="center" wrapText="1" indent="2"/>
      <protection/>
    </xf>
    <xf numFmtId="49" fontId="0" fillId="2" borderId="28"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protection locked="0"/>
    </xf>
    <xf numFmtId="49" fontId="0" fillId="2" borderId="29" xfId="0" applyNumberFormat="1" applyFill="1" applyBorder="1" applyAlignment="1" applyProtection="1">
      <alignment horizontal="center" vertical="center"/>
      <protection locked="0"/>
    </xf>
    <xf numFmtId="0" fontId="3" fillId="0" borderId="25" xfId="0" applyFont="1" applyFill="1" applyBorder="1" applyAlignment="1" applyProtection="1">
      <alignment horizontal="left" vertical="center" indent="2"/>
      <protection/>
    </xf>
    <xf numFmtId="0" fontId="0" fillId="2" borderId="24" xfId="0" applyFont="1"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protection locked="0"/>
    </xf>
    <xf numFmtId="0" fontId="0" fillId="2" borderId="25" xfId="0" applyFont="1" applyFill="1" applyBorder="1" applyAlignment="1" applyProtection="1">
      <alignment horizontal="center" vertical="center" wrapText="1"/>
      <protection locked="0"/>
    </xf>
    <xf numFmtId="49" fontId="0" fillId="2" borderId="24" xfId="0" applyNumberFormat="1" applyFill="1" applyBorder="1" applyAlignment="1" applyProtection="1">
      <alignment horizontal="center"/>
      <protection locked="0"/>
    </xf>
    <xf numFmtId="0" fontId="0" fillId="2" borderId="25" xfId="0" applyFill="1" applyBorder="1" applyAlignment="1" applyProtection="1">
      <alignment horizontal="center" vertical="center" wrapText="1"/>
      <protection hidden="1"/>
    </xf>
    <xf numFmtId="0" fontId="13" fillId="8" borderId="0" xfId="23" applyFont="1" applyFill="1" applyBorder="1" applyAlignment="1">
      <alignment horizontal="center" vertical="center" wrapText="1"/>
      <protection/>
    </xf>
    <xf numFmtId="0" fontId="13" fillId="8" borderId="0" xfId="23" applyFont="1" applyFill="1" applyBorder="1" applyAlignment="1">
      <alignment horizontal="left" vertical="center"/>
      <protection/>
    </xf>
    <xf numFmtId="0" fontId="0" fillId="5" borderId="30" xfId="0" applyFill="1" applyBorder="1" applyAlignment="1" applyProtection="1">
      <alignment/>
      <protection hidden="1"/>
    </xf>
    <xf numFmtId="0" fontId="0" fillId="5" borderId="31" xfId="0" applyFill="1" applyBorder="1" applyAlignment="1" applyProtection="1">
      <alignment/>
      <protection hidden="1"/>
    </xf>
    <xf numFmtId="0" fontId="0" fillId="5" borderId="15" xfId="0" applyFill="1" applyBorder="1" applyAlignment="1" applyProtection="1">
      <alignment/>
      <protection hidden="1"/>
    </xf>
    <xf numFmtId="0" fontId="0" fillId="5" borderId="32" xfId="0" applyFill="1" applyBorder="1" applyAlignment="1" applyProtection="1">
      <alignment/>
      <protection hidden="1"/>
    </xf>
    <xf numFmtId="0" fontId="0" fillId="5" borderId="0" xfId="0" applyFill="1" applyBorder="1" applyAlignment="1" applyProtection="1">
      <alignment/>
      <protection hidden="1"/>
    </xf>
    <xf numFmtId="0" fontId="0" fillId="5" borderId="33" xfId="0" applyFill="1" applyBorder="1" applyAlignment="1" applyProtection="1">
      <alignment/>
      <protection hidden="1"/>
    </xf>
    <xf numFmtId="0" fontId="0" fillId="5" borderId="34" xfId="0" applyFill="1" applyBorder="1" applyAlignment="1" applyProtection="1">
      <alignment/>
      <protection hidden="1"/>
    </xf>
    <xf numFmtId="0" fontId="0" fillId="5" borderId="18" xfId="0" applyFill="1" applyBorder="1" applyAlignment="1" applyProtection="1">
      <alignment/>
      <protection hidden="1"/>
    </xf>
    <xf numFmtId="0" fontId="0" fillId="2" borderId="2" xfId="0" applyNumberFormat="1" applyFont="1"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166" fontId="0" fillId="2" borderId="10" xfId="0" applyNumberFormat="1" applyFill="1" applyBorder="1" applyProtection="1">
      <protection locked="0"/>
    </xf>
    <xf numFmtId="166" fontId="0" fillId="2" borderId="8" xfId="0" applyNumberFormat="1" applyFill="1" applyBorder="1" applyProtection="1">
      <protection locked="0"/>
    </xf>
    <xf numFmtId="166" fontId="0" fillId="2" borderId="11" xfId="0" applyNumberFormat="1" applyFill="1" applyBorder="1" applyProtection="1">
      <protection locked="0"/>
    </xf>
    <xf numFmtId="166" fontId="0" fillId="2" borderId="12" xfId="0" applyNumberFormat="1" applyFill="1" applyBorder="1" applyProtection="1">
      <protection locked="0"/>
    </xf>
    <xf numFmtId="166" fontId="0" fillId="2" borderId="13" xfId="0" applyNumberFormat="1" applyFill="1" applyBorder="1" applyProtection="1">
      <protection locked="0"/>
    </xf>
    <xf numFmtId="166" fontId="0" fillId="2" borderId="35" xfId="0" applyNumberFormat="1" applyFill="1" applyBorder="1" applyProtection="1">
      <protection locked="0"/>
    </xf>
    <xf numFmtId="49" fontId="0" fillId="2" borderId="2" xfId="0" applyNumberFormat="1" applyFill="1" applyBorder="1" applyAlignment="1" applyProtection="1">
      <alignment horizontal="center"/>
      <protection hidden="1"/>
    </xf>
    <xf numFmtId="0" fontId="0" fillId="2" borderId="2" xfId="0" applyNumberFormat="1" applyFill="1" applyBorder="1" applyAlignment="1" applyProtection="1">
      <alignment horizontal="center"/>
      <protection hidden="1"/>
    </xf>
    <xf numFmtId="0" fontId="0" fillId="2" borderId="3" xfId="0" applyFont="1" applyFill="1" applyBorder="1" applyAlignment="1" applyProtection="1">
      <alignment horizontal="left" indent="1"/>
      <protection hidden="1"/>
    </xf>
    <xf numFmtId="0" fontId="0" fillId="0" borderId="0" xfId="0" applyBorder="1"/>
    <xf numFmtId="0" fontId="0" fillId="0" borderId="36" xfId="0" applyBorder="1" applyAlignment="1">
      <alignment horizontal="left" wrapText="1" indent="2"/>
    </xf>
    <xf numFmtId="0" fontId="0" fillId="0" borderId="0" xfId="0" applyAlignment="1">
      <alignment horizontal="left" vertical="center"/>
    </xf>
    <xf numFmtId="0" fontId="5" fillId="0" borderId="2" xfId="0" applyFont="1" applyFill="1" applyBorder="1" applyAlignment="1" applyProtection="1">
      <alignment horizontal="left" vertical="center"/>
      <protection hidden="1"/>
    </xf>
    <xf numFmtId="0" fontId="5" fillId="0" borderId="4" xfId="0" applyFont="1" applyFill="1" applyBorder="1" applyAlignment="1" applyProtection="1">
      <alignment horizontal="center" vertical="center"/>
      <protection hidden="1"/>
    </xf>
    <xf numFmtId="0" fontId="3" fillId="0" borderId="30" xfId="0" applyFont="1" applyFill="1" applyBorder="1" applyAlignment="1" applyProtection="1">
      <alignment horizontal="right" vertical="center"/>
      <protection hidden="1"/>
    </xf>
    <xf numFmtId="0" fontId="0" fillId="2" borderId="4" xfId="0" applyNumberFormat="1" applyFont="1" applyFill="1" applyBorder="1" applyAlignment="1" applyProtection="1">
      <alignment horizontal="center" vertical="center"/>
      <protection hidden="1"/>
    </xf>
    <xf numFmtId="0" fontId="2" fillId="5" borderId="37" xfId="0" applyFont="1" applyFill="1" applyBorder="1" applyAlignment="1" applyProtection="1">
      <alignment horizontal="center" vertical="center" wrapText="1"/>
      <protection hidden="1"/>
    </xf>
    <xf numFmtId="0" fontId="5" fillId="13" borderId="5" xfId="0" applyFont="1" applyFill="1" applyBorder="1" applyAlignment="1" applyProtection="1">
      <alignment horizontal="left" vertical="center"/>
      <protection hidden="1"/>
    </xf>
    <xf numFmtId="0" fontId="0" fillId="13" borderId="5" xfId="0" applyNumberFormat="1" applyFont="1" applyFill="1" applyBorder="1" applyAlignment="1" applyProtection="1">
      <alignment horizontal="left" vertical="center"/>
      <protection hidden="1"/>
    </xf>
    <xf numFmtId="0" fontId="5" fillId="13" borderId="2" xfId="0" applyFont="1" applyFill="1" applyBorder="1" applyAlignment="1" applyProtection="1">
      <alignment horizontal="left" vertical="center"/>
      <protection hidden="1"/>
    </xf>
    <xf numFmtId="0" fontId="0" fillId="13" borderId="2" xfId="0" applyNumberFormat="1" applyFont="1" applyFill="1" applyBorder="1" applyAlignment="1" applyProtection="1">
      <alignment horizontal="left" vertical="center"/>
      <protection hidden="1"/>
    </xf>
    <xf numFmtId="0" fontId="3" fillId="0" borderId="1" xfId="0" applyFont="1" applyFill="1" applyBorder="1" applyAlignment="1" applyProtection="1">
      <alignment horizontal="left" vertical="center" wrapText="1"/>
      <protection hidden="1"/>
    </xf>
    <xf numFmtId="0" fontId="5" fillId="13" borderId="1" xfId="0" applyFont="1" applyFill="1" applyBorder="1" applyAlignment="1" applyProtection="1">
      <alignment horizontal="left" vertical="center" wrapText="1"/>
      <protection hidden="1"/>
    </xf>
    <xf numFmtId="0" fontId="5" fillId="13" borderId="33" xfId="0" applyFont="1" applyFill="1" applyBorder="1" applyAlignment="1" applyProtection="1">
      <alignment horizontal="left" vertical="center"/>
      <protection hidden="1"/>
    </xf>
    <xf numFmtId="0" fontId="3" fillId="0" borderId="28" xfId="0" applyFont="1" applyFill="1" applyBorder="1" applyAlignment="1" applyProtection="1">
      <alignment horizontal="left" vertical="center" indent="2"/>
      <protection hidden="1"/>
    </xf>
    <xf numFmtId="49" fontId="0" fillId="2" borderId="38" xfId="0" applyNumberForma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hidden="1"/>
    </xf>
    <xf numFmtId="49" fontId="0" fillId="2" borderId="39" xfId="0" applyNumberFormat="1" applyFill="1" applyBorder="1" applyAlignment="1" applyProtection="1">
      <alignment horizontal="center" vertical="center"/>
      <protection locked="0"/>
    </xf>
    <xf numFmtId="49" fontId="0" fillId="2" borderId="39" xfId="0" applyNumberFormat="1" applyFill="1" applyBorder="1" applyAlignment="1" applyProtection="1">
      <alignment horizontal="center"/>
      <protection locked="0"/>
    </xf>
    <xf numFmtId="0" fontId="0" fillId="0" borderId="9" xfId="0" applyBorder="1" applyAlignment="1">
      <alignment wrapText="1"/>
    </xf>
    <xf numFmtId="0" fontId="0" fillId="13" borderId="2" xfId="0" applyFill="1" applyBorder="1"/>
    <xf numFmtId="0" fontId="2" fillId="13" borderId="9" xfId="0" applyFont="1" applyFill="1" applyBorder="1" applyAlignment="1">
      <alignment wrapText="1"/>
    </xf>
    <xf numFmtId="0" fontId="3" fillId="0" borderId="30" xfId="0" applyFont="1" applyFill="1" applyBorder="1" applyAlignment="1" applyProtection="1">
      <alignment horizontal="left" vertical="center" wrapText="1"/>
      <protection hidden="1"/>
    </xf>
    <xf numFmtId="0" fontId="3" fillId="0" borderId="6" xfId="0" applyFont="1" applyFill="1" applyBorder="1" applyAlignment="1" applyProtection="1">
      <alignment horizontal="left" vertical="center" wrapText="1"/>
      <protection hidden="1"/>
    </xf>
    <xf numFmtId="0" fontId="3" fillId="0" borderId="10" xfId="0" applyFont="1" applyFill="1" applyBorder="1" applyAlignment="1" applyProtection="1">
      <alignment horizontal="left" vertical="center" wrapText="1"/>
      <protection hidden="1"/>
    </xf>
    <xf numFmtId="0" fontId="5" fillId="0" borderId="4" xfId="0" applyFont="1" applyFill="1" applyBorder="1" applyAlignment="1" applyProtection="1">
      <alignment horizontal="left" vertical="center"/>
      <protection hidden="1"/>
    </xf>
    <xf numFmtId="0" fontId="5" fillId="0" borderId="6"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5" xfId="0" applyFont="1" applyFill="1" applyBorder="1" applyAlignment="1" applyProtection="1">
      <alignment horizontal="left"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3" fillId="0" borderId="33" xfId="0" applyFont="1" applyFill="1" applyBorder="1" applyAlignment="1" applyProtection="1">
      <alignment horizontal="left" vertical="center" wrapText="1"/>
      <protection hidden="1"/>
    </xf>
    <xf numFmtId="0" fontId="3" fillId="0" borderId="7" xfId="0" applyFont="1" applyFill="1" applyBorder="1" applyAlignment="1" applyProtection="1">
      <alignment horizontal="left" vertical="center" wrapText="1"/>
      <protection hidden="1"/>
    </xf>
    <xf numFmtId="0" fontId="3" fillId="0" borderId="3" xfId="0" applyFont="1" applyFill="1" applyBorder="1" applyAlignment="1" applyProtection="1">
      <alignment horizontal="left" vertical="center" wrapText="1"/>
      <protection hidden="1"/>
    </xf>
    <xf numFmtId="0" fontId="3" fillId="0" borderId="32"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protection hidden="1"/>
    </xf>
    <xf numFmtId="0" fontId="5" fillId="0" borderId="19" xfId="0" applyFont="1" applyFill="1" applyBorder="1" applyAlignment="1" applyProtection="1">
      <alignment horizontal="left" vertical="center"/>
      <protection hidden="1"/>
    </xf>
    <xf numFmtId="0" fontId="3" fillId="0" borderId="40" xfId="0" applyFont="1" applyFill="1" applyBorder="1" applyAlignment="1" applyProtection="1">
      <alignment horizontal="left" vertical="center" wrapText="1"/>
      <protection hidden="1"/>
    </xf>
    <xf numFmtId="0" fontId="3" fillId="0" borderId="41" xfId="0" applyFont="1" applyFill="1" applyBorder="1" applyAlignment="1" applyProtection="1">
      <alignment horizontal="left" vertical="center" wrapText="1"/>
      <protection hidden="1"/>
    </xf>
    <xf numFmtId="0" fontId="5" fillId="0" borderId="42" xfId="0" applyFont="1" applyFill="1" applyBorder="1" applyAlignment="1" applyProtection="1">
      <alignment horizontal="left" vertical="center"/>
      <protection hidden="1"/>
    </xf>
    <xf numFmtId="0" fontId="5" fillId="0" borderId="43" xfId="0" applyFont="1" applyFill="1" applyBorder="1" applyAlignment="1" applyProtection="1">
      <alignment horizontal="left" vertical="center"/>
      <protection hidden="1"/>
    </xf>
    <xf numFmtId="0" fontId="5" fillId="0" borderId="44" xfId="0" applyFont="1" applyFill="1" applyBorder="1" applyAlignment="1" applyProtection="1">
      <alignment horizontal="left" vertical="center"/>
      <protection hidden="1"/>
    </xf>
    <xf numFmtId="0" fontId="3" fillId="0" borderId="45" xfId="0" applyFont="1" applyFill="1" applyBorder="1" applyAlignment="1" applyProtection="1">
      <alignment horizontal="left" vertical="center" wrapText="1"/>
      <protection hidden="1"/>
    </xf>
    <xf numFmtId="0" fontId="0" fillId="0" borderId="17" xfId="0" applyBorder="1" applyAlignment="1">
      <alignment wrapText="1"/>
    </xf>
    <xf numFmtId="0" fontId="0" fillId="0" borderId="5" xfId="0" applyBorder="1"/>
    <xf numFmtId="0" fontId="0" fillId="0" borderId="3" xfId="0" applyBorder="1"/>
    <xf numFmtId="0" fontId="0" fillId="0" borderId="8" xfId="0" applyBorder="1"/>
    <xf numFmtId="0" fontId="0" fillId="0" borderId="6" xfId="0" applyBorder="1"/>
    <xf numFmtId="0" fontId="0" fillId="0" borderId="10" xfId="0" applyBorder="1"/>
    <xf numFmtId="0" fontId="0" fillId="0" borderId="7" xfId="0" applyBorder="1"/>
    <xf numFmtId="0" fontId="0" fillId="0" borderId="18" xfId="0" applyBorder="1" applyAlignment="1">
      <alignment wrapText="1"/>
    </xf>
    <xf numFmtId="0" fontId="0" fillId="0" borderId="3" xfId="0" applyBorder="1" applyAlignment="1">
      <alignment wrapText="1"/>
    </xf>
    <xf numFmtId="0" fontId="0" fillId="0" borderId="19" xfId="0" applyBorder="1" applyAlignment="1">
      <alignment wrapText="1"/>
    </xf>
    <xf numFmtId="0" fontId="0" fillId="0" borderId="7"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4" xfId="0" applyBorder="1"/>
    <xf numFmtId="0" fontId="0" fillId="12" borderId="0" xfId="0" applyFill="1"/>
    <xf numFmtId="0" fontId="31" fillId="12" borderId="0" xfId="0" applyFont="1" applyFill="1"/>
    <xf numFmtId="166" fontId="0" fillId="2" borderId="4" xfId="0" applyNumberFormat="1" applyFont="1" applyFill="1" applyBorder="1" applyAlignment="1" applyProtection="1">
      <alignment horizontal="right" vertical="center"/>
      <protection locked="0"/>
    </xf>
    <xf numFmtId="166" fontId="0" fillId="2" borderId="7" xfId="0" applyNumberFormat="1" applyFont="1" applyFill="1" applyBorder="1" applyAlignment="1" applyProtection="1">
      <alignment horizontal="right" vertical="center"/>
      <protection locked="0"/>
    </xf>
    <xf numFmtId="166" fontId="0" fillId="2" borderId="19" xfId="0" applyNumberFormat="1" applyFont="1" applyFill="1" applyBorder="1" applyAlignment="1" applyProtection="1">
      <alignment horizontal="right" vertical="center"/>
      <protection locked="0"/>
    </xf>
    <xf numFmtId="166" fontId="0" fillId="2" borderId="5" xfId="0" applyNumberFormat="1" applyFont="1" applyFill="1" applyBorder="1" applyAlignment="1" applyProtection="1">
      <alignment horizontal="right" vertical="center"/>
      <protection locked="0"/>
    </xf>
    <xf numFmtId="166" fontId="0" fillId="2" borderId="3" xfId="0" applyNumberFormat="1" applyFont="1" applyFill="1" applyBorder="1" applyAlignment="1" applyProtection="1">
      <alignment horizontal="right" vertical="center"/>
      <protection locked="0"/>
    </xf>
    <xf numFmtId="166" fontId="0" fillId="2" borderId="8" xfId="0" applyNumberFormat="1" applyFont="1" applyFill="1" applyBorder="1" applyAlignment="1" applyProtection="1">
      <alignment horizontal="right" vertical="center"/>
      <protection locked="0"/>
    </xf>
    <xf numFmtId="166" fontId="0" fillId="2" borderId="10" xfId="0" applyNumberFormat="1" applyFont="1" applyFill="1" applyBorder="1" applyAlignment="1" applyProtection="1">
      <alignment horizontal="right" vertical="center"/>
      <protection locked="0"/>
    </xf>
    <xf numFmtId="166" fontId="0" fillId="2" borderId="6" xfId="0" applyNumberFormat="1" applyFont="1" applyFill="1" applyBorder="1" applyAlignment="1" applyProtection="1">
      <alignment horizontal="right" vertical="center"/>
      <protection locked="0"/>
    </xf>
    <xf numFmtId="166" fontId="0" fillId="2" borderId="45" xfId="0" applyNumberFormat="1" applyFont="1" applyFill="1" applyBorder="1" applyAlignment="1" applyProtection="1">
      <alignment horizontal="right" vertical="center"/>
      <protection locked="0"/>
    </xf>
    <xf numFmtId="166" fontId="0" fillId="2" borderId="2" xfId="0" applyNumberFormat="1" applyFont="1" applyFill="1" applyBorder="1" applyAlignment="1" applyProtection="1">
      <alignment horizontal="right" vertical="center"/>
      <protection locked="0"/>
    </xf>
    <xf numFmtId="0" fontId="0" fillId="2" borderId="2" xfId="0" applyFill="1" applyBorder="1" applyAlignment="1">
      <alignment horizontal="center"/>
    </xf>
    <xf numFmtId="166" fontId="0" fillId="3" borderId="2" xfId="0" applyNumberFormat="1" applyFill="1" applyBorder="1" applyProtection="1">
      <protection hidden="1"/>
    </xf>
    <xf numFmtId="166" fontId="0" fillId="3" borderId="2" xfId="0" applyNumberFormat="1" applyFont="1" applyFill="1" applyBorder="1" applyAlignment="1" applyProtection="1">
      <alignment horizontal="right" vertical="center"/>
      <protection/>
    </xf>
    <xf numFmtId="166" fontId="0" fillId="3" borderId="2" xfId="0" applyNumberFormat="1" applyFill="1" applyBorder="1"/>
    <xf numFmtId="0" fontId="0" fillId="13" borderId="32" xfId="0" applyNumberFormat="1" applyFill="1" applyBorder="1" applyAlignment="1" applyProtection="1">
      <alignment horizontal="center" vertical="center"/>
      <protection hidden="1"/>
    </xf>
    <xf numFmtId="49" fontId="0" fillId="13" borderId="0" xfId="0" applyNumberFormat="1" applyFill="1" applyBorder="1" applyAlignment="1" applyProtection="1">
      <alignment horizontal="center"/>
      <protection hidden="1"/>
    </xf>
    <xf numFmtId="49" fontId="0" fillId="13" borderId="32" xfId="0" applyNumberFormat="1" applyFill="1" applyBorder="1" applyAlignment="1" applyProtection="1">
      <alignment horizontal="center" vertical="center"/>
      <protection hidden="1"/>
    </xf>
    <xf numFmtId="166" fontId="0" fillId="2" borderId="2" xfId="0" applyNumberFormat="1" applyFill="1" applyBorder="1" applyProtection="1">
      <protection locked="0"/>
    </xf>
    <xf numFmtId="166" fontId="0" fillId="2" borderId="5" xfId="0" applyNumberFormat="1" applyFill="1" applyBorder="1" applyProtection="1">
      <protection locked="0"/>
    </xf>
    <xf numFmtId="166" fontId="0" fillId="2" borderId="4" xfId="0" applyNumberFormat="1" applyFill="1" applyBorder="1" applyProtection="1">
      <protection locked="0"/>
    </xf>
    <xf numFmtId="166" fontId="0" fillId="2" borderId="3" xfId="0" applyNumberFormat="1" applyFill="1" applyBorder="1" applyProtection="1">
      <protection hidden="1" locked="0"/>
    </xf>
    <xf numFmtId="166" fontId="0" fillId="2" borderId="10" xfId="0" applyNumberFormat="1" applyFill="1" applyBorder="1" applyProtection="1">
      <protection hidden="1" locked="0"/>
    </xf>
    <xf numFmtId="166" fontId="0" fillId="2" borderId="7" xfId="0" applyNumberFormat="1" applyFill="1" applyBorder="1" applyProtection="1">
      <protection hidden="1" locked="0"/>
    </xf>
    <xf numFmtId="166" fontId="0" fillId="2" borderId="6" xfId="0" applyNumberFormat="1" applyFill="1" applyBorder="1" applyProtection="1">
      <protection hidden="1" locked="0"/>
    </xf>
    <xf numFmtId="166" fontId="0" fillId="2" borderId="8" xfId="0" applyNumberFormat="1" applyFill="1" applyBorder="1" applyProtection="1">
      <protection hidden="1" locked="0"/>
    </xf>
    <xf numFmtId="166" fontId="0" fillId="2" borderId="11" xfId="0" applyNumberFormat="1" applyFill="1" applyBorder="1" applyProtection="1">
      <protection hidden="1" locked="0"/>
    </xf>
    <xf numFmtId="166" fontId="0" fillId="2" borderId="12" xfId="0" applyNumberFormat="1" applyFill="1" applyBorder="1" applyProtection="1">
      <protection hidden="1" locked="0"/>
    </xf>
    <xf numFmtId="166" fontId="0" fillId="2" borderId="13" xfId="0" applyNumberFormat="1" applyFill="1" applyBorder="1" applyProtection="1">
      <protection hidden="1" locked="0"/>
    </xf>
    <xf numFmtId="166" fontId="0" fillId="2" borderId="6" xfId="0" applyNumberFormat="1" applyFont="1" applyFill="1" applyBorder="1" applyProtection="1">
      <protection hidden="1" locked="0"/>
    </xf>
    <xf numFmtId="166" fontId="0" fillId="2" borderId="2" xfId="0" applyNumberFormat="1" applyFont="1" applyFill="1" applyBorder="1" applyProtection="1">
      <protection hidden="1" locked="0"/>
    </xf>
    <xf numFmtId="0" fontId="0" fillId="2" borderId="2" xfId="0" applyNumberFormat="1" applyFill="1" applyBorder="1" applyAlignment="1" applyProtection="1">
      <alignment horizontal="center" vertical="center"/>
      <protection hidden="1"/>
    </xf>
    <xf numFmtId="166" fontId="0" fillId="2" borderId="19" xfId="0" applyNumberFormat="1" applyFont="1" applyFill="1" applyBorder="1" applyProtection="1">
      <protection locked="0"/>
    </xf>
    <xf numFmtId="0" fontId="0" fillId="0" borderId="46" xfId="0" applyBorder="1" applyAlignment="1">
      <alignment horizontal="left" vertical="center" wrapText="1" indent="2"/>
    </xf>
    <xf numFmtId="0" fontId="0" fillId="0" borderId="31" xfId="0" applyBorder="1"/>
    <xf numFmtId="49" fontId="0" fillId="2" borderId="47" xfId="0" applyNumberFormat="1" applyFill="1" applyBorder="1" applyAlignment="1" applyProtection="1">
      <alignment horizontal="center" vertical="center" wrapText="1"/>
      <protection locked="0"/>
    </xf>
    <xf numFmtId="49" fontId="0" fillId="2" borderId="29" xfId="0" applyNumberFormat="1" applyFill="1" applyBorder="1" applyAlignment="1" applyProtection="1">
      <alignment horizontal="center" vertical="center" wrapText="1"/>
      <protection locked="0"/>
    </xf>
    <xf numFmtId="0" fontId="0" fillId="0" borderId="32" xfId="0" applyBorder="1"/>
    <xf numFmtId="0" fontId="5" fillId="13" borderId="2" xfId="0" applyFont="1" applyFill="1" applyBorder="1" applyAlignment="1" applyProtection="1">
      <alignment horizontal="right" vertical="center"/>
      <protection hidden="1"/>
    </xf>
    <xf numFmtId="0" fontId="5" fillId="13" borderId="2" xfId="0" applyFont="1" applyFill="1" applyBorder="1" applyAlignment="1" applyProtection="1">
      <alignment horizontal="right" vertical="center" wrapText="1"/>
      <protection hidden="1"/>
    </xf>
    <xf numFmtId="0" fontId="3" fillId="0" borderId="48" xfId="0" applyFont="1" applyFill="1" applyBorder="1" applyAlignment="1" applyProtection="1">
      <alignment horizontal="left" vertical="center" indent="2"/>
      <protection hidden="1"/>
    </xf>
    <xf numFmtId="0" fontId="2" fillId="13" borderId="9" xfId="0" applyFont="1" applyFill="1" applyBorder="1" applyAlignment="1">
      <alignment horizontal="right" wrapText="1"/>
    </xf>
    <xf numFmtId="0" fontId="2" fillId="13" borderId="2" xfId="0" applyFont="1" applyFill="1" applyBorder="1" applyAlignment="1">
      <alignment horizontal="right" wrapText="1"/>
    </xf>
    <xf numFmtId="0" fontId="0" fillId="2" borderId="2" xfId="0" applyNumberFormat="1" applyFill="1" applyBorder="1" applyAlignment="1" applyProtection="1">
      <alignment horizontal="center" vertical="center"/>
      <protection hidden="1" locked="0"/>
    </xf>
    <xf numFmtId="0" fontId="0" fillId="2" borderId="2" xfId="0" applyFill="1" applyBorder="1" applyAlignment="1" applyProtection="1">
      <alignment horizontal="center" vertical="center"/>
      <protection hidden="1" locked="0"/>
    </xf>
    <xf numFmtId="0" fontId="0" fillId="2" borderId="2" xfId="0" applyNumberFormat="1" applyFill="1" applyBorder="1" applyProtection="1">
      <protection hidden="1"/>
    </xf>
    <xf numFmtId="0" fontId="13" fillId="8" borderId="32" xfId="23" applyNumberFormat="1" applyFont="1" applyFill="1" applyBorder="1" applyAlignment="1">
      <alignment horizontal="justify" vertical="center"/>
      <protection/>
    </xf>
    <xf numFmtId="0" fontId="13" fillId="8" borderId="0" xfId="23" applyNumberFormat="1" applyFont="1" applyFill="1" applyBorder="1" applyAlignment="1">
      <alignment horizontal="justify" vertical="center"/>
      <protection/>
    </xf>
    <xf numFmtId="0" fontId="13" fillId="8" borderId="15" xfId="23" applyNumberFormat="1" applyFont="1" applyFill="1" applyBorder="1" applyAlignment="1">
      <alignment horizontal="justify" vertical="center"/>
      <protection/>
    </xf>
    <xf numFmtId="0" fontId="9" fillId="14" borderId="1" xfId="22" applyFont="1" applyFill="1" applyBorder="1" applyAlignment="1">
      <alignment vertical="center" wrapText="1"/>
      <protection/>
    </xf>
    <xf numFmtId="0" fontId="9" fillId="14" borderId="16" xfId="22" applyFont="1" applyFill="1" applyBorder="1" applyAlignment="1">
      <alignment vertical="center" wrapText="1"/>
      <protection/>
    </xf>
    <xf numFmtId="0" fontId="9" fillId="14" borderId="9" xfId="22" applyFont="1" applyFill="1" applyBorder="1" applyAlignment="1">
      <alignment vertical="center" wrapText="1"/>
      <protection/>
    </xf>
    <xf numFmtId="0" fontId="8" fillId="0" borderId="1" xfId="21" applyBorder="1" applyAlignment="1" applyProtection="1">
      <alignment vertical="center"/>
      <protection/>
    </xf>
    <xf numFmtId="0" fontId="8" fillId="0" borderId="16" xfId="21" applyBorder="1" applyAlignment="1" applyProtection="1">
      <alignment/>
      <protection/>
    </xf>
    <xf numFmtId="0" fontId="8" fillId="0" borderId="9" xfId="21" applyBorder="1" applyAlignment="1" applyProtection="1">
      <alignment/>
      <protection/>
    </xf>
    <xf numFmtId="0" fontId="8" fillId="0" borderId="16" xfId="21" applyBorder="1" applyAlignment="1" applyProtection="1">
      <alignment vertical="center"/>
      <protection/>
    </xf>
    <xf numFmtId="0" fontId="8" fillId="0" borderId="9" xfId="21" applyBorder="1" applyAlignment="1" applyProtection="1">
      <alignment vertical="center"/>
      <protection/>
    </xf>
    <xf numFmtId="0" fontId="11" fillId="14" borderId="1" xfId="22" applyFont="1" applyFill="1" applyBorder="1" applyAlignment="1">
      <alignment horizontal="center" vertical="center" wrapText="1"/>
      <protection/>
    </xf>
    <xf numFmtId="0" fontId="12" fillId="14" borderId="16" xfId="22" applyFont="1" applyFill="1" applyBorder="1" applyAlignment="1">
      <alignment horizontal="center" vertical="center" wrapText="1"/>
      <protection/>
    </xf>
    <xf numFmtId="0" fontId="12" fillId="14" borderId="9" xfId="22" applyFont="1" applyFill="1" applyBorder="1" applyAlignment="1">
      <alignment horizontal="center" vertical="center" wrapText="1"/>
      <protection/>
    </xf>
    <xf numFmtId="0" fontId="13" fillId="8" borderId="4" xfId="22" applyNumberFormat="1" applyFont="1" applyFill="1" applyBorder="1" applyAlignment="1">
      <alignment horizontal="justify" vertical="center" wrapText="1"/>
      <protection/>
    </xf>
    <xf numFmtId="0" fontId="13" fillId="8" borderId="5" xfId="22" applyNumberFormat="1" applyFont="1" applyFill="1" applyBorder="1" applyAlignment="1">
      <alignment horizontal="justify" vertical="center" wrapText="1"/>
      <protection/>
    </xf>
    <xf numFmtId="0" fontId="16" fillId="14" borderId="1" xfId="23" applyFont="1" applyFill="1" applyBorder="1" applyAlignment="1">
      <alignment horizontal="center" vertical="center" wrapText="1"/>
      <protection/>
    </xf>
    <xf numFmtId="0" fontId="16" fillId="14" borderId="16" xfId="23" applyFont="1" applyFill="1" applyBorder="1" applyAlignment="1">
      <alignment horizontal="center" vertical="center" wrapText="1"/>
      <protection/>
    </xf>
    <xf numFmtId="0" fontId="16" fillId="14" borderId="9" xfId="23" applyFont="1" applyFill="1" applyBorder="1" applyAlignment="1">
      <alignment horizontal="center" vertical="center" wrapText="1"/>
      <protection/>
    </xf>
    <xf numFmtId="0" fontId="13" fillId="7" borderId="32" xfId="23" applyFont="1" applyFill="1" applyBorder="1" applyAlignment="1">
      <alignment horizontal="justify" vertical="center" wrapText="1"/>
      <protection/>
    </xf>
    <xf numFmtId="0" fontId="13" fillId="7" borderId="0" xfId="23" applyFont="1" applyFill="1" applyBorder="1" applyAlignment="1">
      <alignment horizontal="justify" vertical="center"/>
      <protection/>
    </xf>
    <xf numFmtId="0" fontId="13" fillId="7" borderId="15" xfId="23" applyFont="1" applyFill="1" applyBorder="1" applyAlignment="1">
      <alignment horizontal="justify" vertical="center"/>
      <protection/>
    </xf>
    <xf numFmtId="0" fontId="13" fillId="7" borderId="32" xfId="23" applyFont="1" applyFill="1" applyBorder="1" applyAlignment="1">
      <alignment horizontal="left" vertical="center" wrapText="1"/>
      <protection/>
    </xf>
    <xf numFmtId="0" fontId="13" fillId="7" borderId="0" xfId="23" applyFont="1" applyFill="1" applyBorder="1" applyAlignment="1">
      <alignment horizontal="left" vertical="center" wrapText="1"/>
      <protection/>
    </xf>
    <xf numFmtId="0" fontId="13" fillId="7" borderId="15" xfId="23" applyFont="1" applyFill="1" applyBorder="1" applyAlignment="1">
      <alignment horizontal="left" vertical="center" wrapText="1"/>
      <protection/>
    </xf>
    <xf numFmtId="0" fontId="18" fillId="7" borderId="30" xfId="23" applyFont="1" applyFill="1" applyBorder="1" applyAlignment="1">
      <alignment horizontal="justify" vertical="center" wrapText="1"/>
      <protection/>
    </xf>
    <xf numFmtId="0" fontId="18" fillId="7" borderId="31" xfId="23" applyFont="1" applyFill="1" applyBorder="1" applyAlignment="1">
      <alignment horizontal="justify" vertical="center" wrapText="1"/>
      <protection/>
    </xf>
    <xf numFmtId="0" fontId="18" fillId="7" borderId="17" xfId="23" applyFont="1" applyFill="1" applyBorder="1" applyAlignment="1">
      <alignment horizontal="justify" vertical="center" wrapText="1"/>
      <protection/>
    </xf>
    <xf numFmtId="0" fontId="13" fillId="8" borderId="33" xfId="23" applyFont="1" applyFill="1" applyBorder="1" applyAlignment="1">
      <alignment horizontal="justify" vertical="center" wrapText="1"/>
      <protection/>
    </xf>
    <xf numFmtId="0" fontId="13" fillId="8" borderId="34" xfId="23" applyFont="1" applyFill="1" applyBorder="1" applyAlignment="1">
      <alignment horizontal="justify" vertical="center" wrapText="1"/>
      <protection/>
    </xf>
    <xf numFmtId="0" fontId="13" fillId="8" borderId="18" xfId="23" applyFont="1" applyFill="1" applyBorder="1" applyAlignment="1">
      <alignment horizontal="justify" vertical="center" wrapText="1"/>
      <protection/>
    </xf>
    <xf numFmtId="0" fontId="16" fillId="14" borderId="1" xfId="23" applyFont="1" applyFill="1" applyBorder="1" applyAlignment="1">
      <alignment horizontal="center" vertical="center"/>
      <protection/>
    </xf>
    <xf numFmtId="0" fontId="16" fillId="14" borderId="16" xfId="23" applyFont="1" applyFill="1" applyBorder="1" applyAlignment="1">
      <alignment horizontal="center" vertical="center"/>
      <protection/>
    </xf>
    <xf numFmtId="0" fontId="16" fillId="14" borderId="9" xfId="23" applyFont="1" applyFill="1" applyBorder="1" applyAlignment="1">
      <alignment horizontal="center" vertical="center"/>
      <protection/>
    </xf>
    <xf numFmtId="0" fontId="13" fillId="8" borderId="1" xfId="23" applyFont="1" applyFill="1" applyBorder="1" applyAlignment="1">
      <alignment horizontal="left" vertical="center"/>
      <protection/>
    </xf>
    <xf numFmtId="0" fontId="13" fillId="8" borderId="16" xfId="23" applyFont="1" applyFill="1" applyBorder="1" applyAlignment="1">
      <alignment horizontal="left" vertical="center"/>
      <protection/>
    </xf>
    <xf numFmtId="0" fontId="13" fillId="8" borderId="1" xfId="23" applyFont="1" applyFill="1" applyBorder="1" applyAlignment="1">
      <alignment horizontal="left" vertical="center" wrapText="1"/>
      <protection/>
    </xf>
    <xf numFmtId="0" fontId="13" fillId="8" borderId="16" xfId="23" applyFont="1" applyFill="1" applyBorder="1" applyAlignment="1">
      <alignment horizontal="left" vertical="center" wrapText="1"/>
      <protection/>
    </xf>
    <xf numFmtId="0" fontId="17" fillId="7" borderId="30" xfId="23" applyFont="1" applyFill="1" applyBorder="1" applyAlignment="1">
      <alignment horizontal="justify" vertical="top" wrapText="1"/>
      <protection/>
    </xf>
    <xf numFmtId="0" fontId="17" fillId="7" borderId="31" xfId="23" applyFont="1" applyFill="1" applyBorder="1" applyAlignment="1">
      <alignment horizontal="justify" vertical="top" wrapText="1"/>
      <protection/>
    </xf>
    <xf numFmtId="0" fontId="17" fillId="7" borderId="17" xfId="23" applyFont="1" applyFill="1" applyBorder="1" applyAlignment="1">
      <alignment horizontal="justify" vertical="top" wrapText="1"/>
      <protection/>
    </xf>
    <xf numFmtId="0" fontId="18" fillId="7" borderId="1" xfId="23" applyFont="1" applyFill="1" applyBorder="1" applyAlignment="1">
      <alignment horizontal="justify" vertical="top" wrapText="1"/>
      <protection/>
    </xf>
    <xf numFmtId="0" fontId="18" fillId="7" borderId="16" xfId="23" applyFont="1" applyFill="1" applyBorder="1" applyAlignment="1">
      <alignment horizontal="justify" vertical="top" wrapText="1"/>
      <protection/>
    </xf>
    <xf numFmtId="0" fontId="18" fillId="7" borderId="9" xfId="23" applyFont="1" applyFill="1" applyBorder="1" applyAlignment="1">
      <alignment horizontal="justify" vertical="top" wrapText="1"/>
      <protection/>
    </xf>
    <xf numFmtId="0" fontId="13" fillId="8" borderId="2" xfId="23" applyNumberFormat="1" applyFont="1" applyFill="1" applyBorder="1" applyAlignment="1">
      <alignment horizontal="justify" vertical="center"/>
      <protection/>
    </xf>
    <xf numFmtId="0" fontId="13" fillId="7" borderId="0" xfId="23" applyFont="1" applyFill="1" applyBorder="1" applyAlignment="1">
      <alignment horizontal="justify" vertical="center" wrapText="1"/>
      <protection/>
    </xf>
    <xf numFmtId="0" fontId="13" fillId="7" borderId="15" xfId="23" applyFont="1" applyFill="1" applyBorder="1" applyAlignment="1">
      <alignment horizontal="justify" vertical="center" wrapText="1"/>
      <protection/>
    </xf>
    <xf numFmtId="0" fontId="19" fillId="7" borderId="30" xfId="23" applyFont="1" applyFill="1" applyBorder="1" applyAlignment="1">
      <alignment horizontal="justify" vertical="center" wrapText="1"/>
      <protection/>
    </xf>
    <xf numFmtId="0" fontId="19" fillId="7" borderId="31" xfId="23" applyFont="1" applyFill="1" applyBorder="1" applyAlignment="1">
      <alignment horizontal="justify" vertical="center" wrapText="1"/>
      <protection/>
    </xf>
    <xf numFmtId="0" fontId="19" fillId="7" borderId="17" xfId="23" applyFont="1" applyFill="1" applyBorder="1" applyAlignment="1">
      <alignment horizontal="justify" vertical="center" wrapText="1"/>
      <protection/>
    </xf>
    <xf numFmtId="0" fontId="13" fillId="7" borderId="30" xfId="23" applyFont="1" applyFill="1" applyBorder="1" applyAlignment="1">
      <alignment horizontal="justify" vertical="center" wrapText="1"/>
      <protection/>
    </xf>
    <xf numFmtId="0" fontId="13" fillId="7" borderId="31" xfId="23" applyFont="1" applyFill="1" applyBorder="1" applyAlignment="1">
      <alignment horizontal="justify" vertical="center" wrapText="1"/>
      <protection/>
    </xf>
    <xf numFmtId="0" fontId="13" fillId="7" borderId="17" xfId="23" applyFont="1" applyFill="1" applyBorder="1" applyAlignment="1">
      <alignment horizontal="justify" vertical="center" wrapText="1"/>
      <protection/>
    </xf>
    <xf numFmtId="0" fontId="13" fillId="7" borderId="1" xfId="23" applyFont="1" applyFill="1" applyBorder="1" applyAlignment="1">
      <alignment horizontal="justify" vertical="center" wrapText="1"/>
      <protection/>
    </xf>
    <xf numFmtId="0" fontId="13" fillId="7" borderId="16" xfId="23" applyFont="1" applyFill="1" applyBorder="1" applyAlignment="1">
      <alignment horizontal="justify" vertical="center" wrapText="1"/>
      <protection/>
    </xf>
    <xf numFmtId="0" fontId="13" fillId="7" borderId="9" xfId="23" applyFont="1" applyFill="1" applyBorder="1" applyAlignment="1">
      <alignment horizontal="justify" vertical="center" wrapText="1"/>
      <protection/>
    </xf>
    <xf numFmtId="0" fontId="13" fillId="7" borderId="2" xfId="23" applyFont="1" applyFill="1" applyBorder="1" applyAlignment="1">
      <alignment horizontal="justify" vertical="center"/>
      <protection/>
    </xf>
    <xf numFmtId="0" fontId="13" fillId="8" borderId="2" xfId="23" applyNumberFormat="1" applyFont="1" applyFill="1" applyBorder="1" applyAlignment="1">
      <alignment horizontal="justify" vertical="center" wrapText="1"/>
      <protection/>
    </xf>
    <xf numFmtId="0" fontId="0" fillId="5" borderId="30" xfId="0" applyFill="1" applyBorder="1" applyAlignment="1" applyProtection="1">
      <alignment horizontal="center"/>
      <protection hidden="1"/>
    </xf>
    <xf numFmtId="0" fontId="0" fillId="5" borderId="31" xfId="0" applyFill="1" applyBorder="1" applyAlignment="1" applyProtection="1">
      <alignment horizontal="center"/>
      <protection hidden="1"/>
    </xf>
    <xf numFmtId="0" fontId="0" fillId="5" borderId="17" xfId="0" applyFill="1" applyBorder="1" applyAlignment="1" applyProtection="1">
      <alignment horizontal="center"/>
      <protection hidden="1"/>
    </xf>
    <xf numFmtId="0" fontId="0" fillId="5" borderId="32"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15" xfId="0" applyFill="1" applyBorder="1" applyAlignment="1" applyProtection="1">
      <alignment horizontal="center"/>
      <protection hidden="1"/>
    </xf>
    <xf numFmtId="0" fontId="0" fillId="5" borderId="33" xfId="0" applyFill="1" applyBorder="1" applyAlignment="1" applyProtection="1">
      <alignment horizontal="center"/>
      <protection hidden="1"/>
    </xf>
    <xf numFmtId="0" fontId="0" fillId="5" borderId="34" xfId="0" applyFill="1" applyBorder="1" applyAlignment="1" applyProtection="1">
      <alignment horizontal="center"/>
      <protection hidden="1"/>
    </xf>
    <xf numFmtId="0" fontId="0" fillId="5" borderId="18" xfId="0" applyFill="1" applyBorder="1" applyAlignment="1" applyProtection="1">
      <alignment horizontal="center"/>
      <protection hidden="1"/>
    </xf>
    <xf numFmtId="0" fontId="21" fillId="4" borderId="1" xfId="0" applyFont="1" applyFill="1" applyBorder="1" applyAlignment="1" applyProtection="1">
      <alignment horizontal="center" vertical="center"/>
      <protection hidden="1"/>
    </xf>
    <xf numFmtId="0" fontId="21" fillId="4" borderId="16" xfId="0" applyFont="1" applyFill="1" applyBorder="1" applyAlignment="1" applyProtection="1">
      <alignment horizontal="center" vertical="center"/>
      <protection hidden="1"/>
    </xf>
    <xf numFmtId="0" fontId="21" fillId="4" borderId="9" xfId="0" applyFont="1" applyFill="1" applyBorder="1" applyAlignment="1" applyProtection="1">
      <alignment horizontal="center" vertical="center"/>
      <protection hidden="1"/>
    </xf>
    <xf numFmtId="0" fontId="0" fillId="5" borderId="8" xfId="0" applyFill="1" applyBorder="1" applyAlignment="1" applyProtection="1">
      <alignment horizontal="center"/>
      <protection hidden="1"/>
    </xf>
    <xf numFmtId="0" fontId="0" fillId="5" borderId="1" xfId="0" applyFill="1" applyBorder="1" applyAlignment="1" applyProtection="1">
      <alignment horizontal="center" vertical="center" wrapText="1"/>
      <protection hidden="1"/>
    </xf>
    <xf numFmtId="0" fontId="0" fillId="5" borderId="16"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23" fillId="5" borderId="32" xfId="0" applyFont="1" applyFill="1" applyBorder="1" applyAlignment="1" applyProtection="1">
      <alignment horizontal="center" wrapText="1"/>
      <protection hidden="1"/>
    </xf>
    <xf numFmtId="0" fontId="0" fillId="5" borderId="0" xfId="0" applyFill="1" applyBorder="1" applyAlignment="1" applyProtection="1">
      <alignment horizontal="center" wrapText="1"/>
      <protection hidden="1"/>
    </xf>
    <xf numFmtId="0" fontId="0" fillId="5" borderId="15" xfId="0" applyFill="1" applyBorder="1" applyAlignment="1" applyProtection="1">
      <alignment horizontal="center" wrapText="1"/>
      <protection hidden="1"/>
    </xf>
    <xf numFmtId="0" fontId="28" fillId="4" borderId="1" xfId="0" applyFont="1" applyFill="1" applyBorder="1" applyAlignment="1" applyProtection="1">
      <alignment horizontal="center" vertical="center" wrapText="1"/>
      <protection hidden="1"/>
    </xf>
    <xf numFmtId="0" fontId="29" fillId="0" borderId="16" xfId="0" applyFont="1" applyBorder="1"/>
    <xf numFmtId="0" fontId="29" fillId="0" borderId="9" xfId="0" applyFont="1" applyBorder="1"/>
    <xf numFmtId="0" fontId="3" fillId="4" borderId="1"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166" fontId="2" fillId="5" borderId="1" xfId="0" applyNumberFormat="1" applyFont="1" applyFill="1" applyBorder="1" applyAlignment="1" applyProtection="1">
      <alignment horizontal="center" wrapText="1"/>
      <protection hidden="1"/>
    </xf>
    <xf numFmtId="166" fontId="2" fillId="5" borderId="9" xfId="0" applyNumberFormat="1" applyFont="1" applyFill="1" applyBorder="1" applyAlignment="1" applyProtection="1">
      <alignment horizontal="center" wrapText="1"/>
      <protection hidden="1"/>
    </xf>
    <xf numFmtId="166" fontId="26" fillId="5" borderId="1" xfId="0" applyNumberFormat="1" applyFont="1" applyFill="1" applyBorder="1" applyAlignment="1" applyProtection="1">
      <alignment horizontal="center" vertical="center" wrapText="1"/>
      <protection hidden="1"/>
    </xf>
    <xf numFmtId="166" fontId="26" fillId="5" borderId="16" xfId="0" applyNumberFormat="1" applyFont="1" applyFill="1" applyBorder="1" applyAlignment="1" applyProtection="1">
      <alignment horizontal="center" vertical="center" wrapText="1"/>
      <protection hidden="1"/>
    </xf>
    <xf numFmtId="166" fontId="26" fillId="5" borderId="9" xfId="0" applyNumberFormat="1" applyFont="1" applyFill="1" applyBorder="1" applyAlignment="1" applyProtection="1">
      <alignment horizontal="center" vertical="center" wrapText="1"/>
      <protection hidden="1"/>
    </xf>
    <xf numFmtId="166" fontId="2" fillId="2" borderId="9" xfId="0" applyNumberFormat="1" applyFont="1" applyFill="1" applyBorder="1" applyAlignment="1" applyProtection="1">
      <alignment horizontal="center" wrapText="1"/>
      <protection hidden="1"/>
    </xf>
    <xf numFmtId="0" fontId="7" fillId="4" borderId="2" xfId="0" applyFont="1" applyFill="1" applyBorder="1" applyAlignment="1" applyProtection="1">
      <alignment horizontal="center" vertical="center"/>
      <protection hidden="1"/>
    </xf>
    <xf numFmtId="0" fontId="2" fillId="5" borderId="2" xfId="0" applyFont="1" applyFill="1" applyBorder="1" applyAlignment="1" applyProtection="1">
      <alignment horizontal="center" wrapText="1"/>
      <protection hidden="1"/>
    </xf>
    <xf numFmtId="0" fontId="3" fillId="6" borderId="1" xfId="0" applyFont="1" applyFill="1" applyBorder="1" applyAlignment="1" applyProtection="1">
      <alignment horizontal="right" vertical="center" wrapText="1"/>
      <protection hidden="1"/>
    </xf>
    <xf numFmtId="0" fontId="3" fillId="6" borderId="9" xfId="0" applyFont="1" applyFill="1" applyBorder="1" applyAlignment="1" applyProtection="1">
      <alignment horizontal="right" vertical="center" wrapText="1"/>
      <protection hidden="1"/>
    </xf>
    <xf numFmtId="0" fontId="2" fillId="4" borderId="1" xfId="0" applyFont="1" applyFill="1" applyBorder="1" applyAlignment="1" applyProtection="1">
      <alignment horizontal="center" vertical="center"/>
      <protection hidden="1"/>
    </xf>
    <xf numFmtId="0" fontId="2" fillId="4" borderId="9" xfId="0" applyFont="1" applyFill="1" applyBorder="1" applyAlignment="1" applyProtection="1">
      <alignment horizontal="center" vertical="center"/>
      <protection hidden="1"/>
    </xf>
    <xf numFmtId="0" fontId="2" fillId="5" borderId="1" xfId="0" applyNumberFormat="1" applyFont="1" applyFill="1" applyBorder="1" applyAlignment="1">
      <alignment horizontal="center" wrapText="1"/>
    </xf>
    <xf numFmtId="0" fontId="2" fillId="5" borderId="9" xfId="0" applyNumberFormat="1" applyFont="1" applyFill="1" applyBorder="1" applyAlignment="1">
      <alignment horizontal="center" wrapText="1"/>
    </xf>
    <xf numFmtId="0" fontId="20" fillId="4" borderId="1" xfId="0" applyFont="1" applyFill="1" applyBorder="1" applyAlignment="1" applyProtection="1">
      <alignment horizontal="center" vertical="center" wrapText="1"/>
      <protection hidden="1"/>
    </xf>
    <xf numFmtId="0" fontId="20" fillId="4" borderId="16" xfId="0" applyFont="1" applyFill="1" applyBorder="1" applyAlignment="1" applyProtection="1">
      <alignment horizontal="center" vertical="center" wrapText="1"/>
      <protection hidden="1"/>
    </xf>
    <xf numFmtId="0" fontId="20" fillId="4" borderId="9"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wrapText="1"/>
      <protection hidden="1"/>
    </xf>
    <xf numFmtId="0" fontId="2" fillId="5" borderId="9" xfId="0" applyFont="1" applyFill="1" applyBorder="1" applyAlignment="1" applyProtection="1">
      <alignment horizontal="center" wrapText="1"/>
      <protection hidden="1"/>
    </xf>
    <xf numFmtId="166" fontId="2" fillId="5" borderId="2" xfId="0" applyNumberFormat="1" applyFont="1" applyFill="1" applyBorder="1" applyAlignment="1" applyProtection="1">
      <alignment horizontal="center" wrapText="1"/>
      <protection hidden="1"/>
    </xf>
    <xf numFmtId="0" fontId="2" fillId="5" borderId="1" xfId="0" applyNumberFormat="1" applyFont="1" applyFill="1" applyBorder="1" applyAlignment="1" applyProtection="1">
      <alignment horizontal="center" wrapText="1"/>
      <protection hidden="1"/>
    </xf>
    <xf numFmtId="0" fontId="2" fillId="5" borderId="9" xfId="0" applyNumberFormat="1" applyFont="1" applyFill="1" applyBorder="1" applyAlignment="1" applyProtection="1">
      <alignment horizontal="center" wrapText="1"/>
      <protection hidden="1"/>
    </xf>
    <xf numFmtId="0" fontId="24" fillId="4" borderId="1" xfId="0" applyFont="1" applyFill="1" applyBorder="1" applyAlignment="1" applyProtection="1">
      <alignment horizontal="center" vertical="center"/>
      <protection/>
    </xf>
    <xf numFmtId="0" fontId="24" fillId="4" borderId="16" xfId="0" applyFont="1" applyFill="1" applyBorder="1" applyAlignment="1" applyProtection="1">
      <alignment horizontal="center" vertical="center"/>
      <protection/>
    </xf>
    <xf numFmtId="0" fontId="24" fillId="4" borderId="9" xfId="0" applyFont="1" applyFill="1" applyBorder="1" applyAlignment="1" applyProtection="1">
      <alignment horizontal="center" vertical="center"/>
      <protection/>
    </xf>
    <xf numFmtId="0" fontId="7" fillId="5" borderId="1"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22" fillId="4" borderId="1" xfId="0" applyFont="1" applyFill="1" applyBorder="1" applyAlignment="1" applyProtection="1">
      <alignment horizontal="center" vertical="center" wrapText="1"/>
      <protection hidden="1"/>
    </xf>
    <xf numFmtId="0" fontId="22" fillId="4" borderId="9" xfId="0" applyFont="1" applyFill="1" applyBorder="1" applyAlignment="1" applyProtection="1">
      <alignment horizontal="center" vertical="center" wrapText="1"/>
      <protection hidden="1"/>
    </xf>
    <xf numFmtId="166" fontId="26" fillId="5" borderId="49" xfId="0" applyNumberFormat="1" applyFont="1" applyFill="1" applyBorder="1" applyAlignment="1" applyProtection="1">
      <alignment vertical="center" wrapText="1"/>
      <protection hidden="1"/>
    </xf>
    <xf numFmtId="166" fontId="26" fillId="5" borderId="9" xfId="0" applyNumberFormat="1" applyFont="1" applyFill="1" applyBorder="1" applyAlignment="1" applyProtection="1">
      <alignment vertical="center" wrapText="1"/>
      <protection hidden="1"/>
    </xf>
    <xf numFmtId="166" fontId="26" fillId="5" borderId="16" xfId="0" applyNumberFormat="1" applyFont="1" applyFill="1" applyBorder="1" applyAlignment="1" applyProtection="1">
      <alignment vertical="center" wrapText="1"/>
      <protection hidden="1"/>
    </xf>
    <xf numFmtId="166" fontId="0" fillId="9" borderId="7" xfId="0" applyNumberFormat="1" applyFill="1" applyBorder="1" applyProtection="1">
      <protection/>
    </xf>
    <xf numFmtId="166" fontId="0" fillId="9" borderId="7" xfId="0" applyNumberFormat="1" applyFill="1" applyBorder="1" applyProtection="1">
      <protection hidden="1"/>
    </xf>
    <xf numFmtId="166" fontId="0" fillId="15" borderId="10" xfId="0" applyNumberFormat="1" applyFont="1" applyFill="1" applyBorder="1" applyProtection="1">
      <protection/>
    </xf>
  </cellXfs>
  <cellStyles count="13">
    <cellStyle name="Normal" xfId="0"/>
    <cellStyle name="Percent" xfId="15"/>
    <cellStyle name="Currency" xfId="16"/>
    <cellStyle name="Currency [0]" xfId="17"/>
    <cellStyle name="Comma" xfId="18"/>
    <cellStyle name="Comma [0]" xfId="19"/>
    <cellStyle name="Normal 10" xfId="20"/>
    <cellStyle name="Hyperlink" xfId="21"/>
    <cellStyle name="Normal 2 4" xfId="22"/>
    <cellStyle name="Normal 2" xfId="23"/>
    <cellStyle name="Normal 3 3" xfId="24"/>
    <cellStyle name="Normal 13" xfId="25"/>
    <cellStyle name="Normal 2 2" xfId="26"/>
  </cellStyles>
  <tableStyles count="1" defaultTableStyle="TableStyleMedium2" defaultPivotStyle="PivotStyleMedium9">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0</xdr:row>
      <xdr:rowOff>0</xdr:rowOff>
    </xdr:from>
    <xdr:to>
      <xdr:col>13</xdr:col>
      <xdr:colOff>0</xdr:colOff>
      <xdr:row>5</xdr:row>
      <xdr:rowOff>57150</xdr:rowOff>
    </xdr:to>
    <xdr:pic>
      <xdr:nvPicPr>
        <xdr:cNvPr id="2" name="Picture 1" descr="BSE Logo.png"/>
        <xdr:cNvPicPr preferRelativeResize="1">
          <a:picLocks noChangeAspect="1"/>
        </xdr:cNvPicPr>
      </xdr:nvPicPr>
      <xdr:blipFill>
        <a:blip r:embed="rId1"/>
        <a:stretch>
          <a:fillRect/>
        </a:stretch>
      </xdr:blipFill>
      <xdr:spPr>
        <a:xfrm>
          <a:off x="6257925" y="0"/>
          <a:ext cx="1857375" cy="1009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3</xdr:row>
      <xdr:rowOff>85725</xdr:rowOff>
    </xdr:from>
    <xdr:to>
      <xdr:col>3</xdr:col>
      <xdr:colOff>1362075</xdr:colOff>
      <xdr:row>3</xdr:row>
      <xdr:rowOff>333375</xdr:rowOff>
    </xdr:to>
    <xdr:sp macro="[0]!home" textlink="">
      <xdr:nvSpPr>
        <xdr:cNvPr id="6" name="Rectangle 5"/>
        <xdr:cNvSpPr/>
      </xdr:nvSpPr>
      <xdr:spPr>
        <a:xfrm>
          <a:off x="447675" y="8572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3</xdr:col>
      <xdr:colOff>1485900</xdr:colOff>
      <xdr:row>3</xdr:row>
      <xdr:rowOff>85725</xdr:rowOff>
    </xdr:from>
    <xdr:to>
      <xdr:col>3</xdr:col>
      <xdr:colOff>2590800</xdr:colOff>
      <xdr:row>3</xdr:row>
      <xdr:rowOff>333375</xdr:rowOff>
    </xdr:to>
    <xdr:sp macro="[0]!'ValidateGeneralInfo 1'" textlink="">
      <xdr:nvSpPr>
        <xdr:cNvPr id="7" name="Rectangle 6"/>
        <xdr:cNvSpPr/>
      </xdr:nvSpPr>
      <xdr:spPr>
        <a:xfrm>
          <a:off x="1666875" y="85725"/>
          <a:ext cx="11049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2676525</xdr:colOff>
      <xdr:row>3</xdr:row>
      <xdr:rowOff>85725</xdr:rowOff>
    </xdr:from>
    <xdr:to>
      <xdr:col>4</xdr:col>
      <xdr:colOff>0</xdr:colOff>
      <xdr:row>3</xdr:row>
      <xdr:rowOff>333375</xdr:rowOff>
    </xdr:to>
    <xdr:sp macro="[0]!PickInputFile" textlink="">
      <xdr:nvSpPr>
        <xdr:cNvPr id="2" name="Rectangle 1"/>
        <xdr:cNvSpPr/>
      </xdr:nvSpPr>
      <xdr:spPr>
        <a:xfrm>
          <a:off x="2857500" y="85725"/>
          <a:ext cx="10287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Import XML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78</xdr:row>
      <xdr:rowOff>66675</xdr:rowOff>
    </xdr:from>
    <xdr:to>
      <xdr:col>5</xdr:col>
      <xdr:colOff>1514475</xdr:colOff>
      <xdr:row>78</xdr:row>
      <xdr:rowOff>381000</xdr:rowOff>
    </xdr:to>
    <xdr:sp macro="[0]!opentextblock" textlink="">
      <xdr:nvSpPr>
        <xdr:cNvPr id="3" name="Rounded Rectangle 2"/>
        <xdr:cNvSpPr/>
      </xdr:nvSpPr>
      <xdr:spPr>
        <a:xfrm>
          <a:off x="5619750" y="19269075"/>
          <a:ext cx="1152525" cy="314325"/>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76200</xdr:rowOff>
    </xdr:from>
    <xdr:to>
      <xdr:col>4</xdr:col>
      <xdr:colOff>1095375</xdr:colOff>
      <xdr:row>6</xdr:row>
      <xdr:rowOff>333375</xdr:rowOff>
    </xdr:to>
    <xdr:sp macro="[0]!home" textlink="">
      <xdr:nvSpPr>
        <xdr:cNvPr id="8" name="Rectangle 7"/>
        <xdr:cNvSpPr/>
      </xdr:nvSpPr>
      <xdr:spPr>
        <a:xfrm>
          <a:off x="628650" y="76200"/>
          <a:ext cx="1095375" cy="25717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95250</xdr:rowOff>
    </xdr:from>
    <xdr:to>
      <xdr:col>4</xdr:col>
      <xdr:colOff>2428875</xdr:colOff>
      <xdr:row>6</xdr:row>
      <xdr:rowOff>342900</xdr:rowOff>
    </xdr:to>
    <xdr:sp macro="[0]!'ValidateFinanceResult 1'" textlink="">
      <xdr:nvSpPr>
        <xdr:cNvPr id="9" name="Rectangle 8"/>
        <xdr:cNvSpPr/>
      </xdr:nvSpPr>
      <xdr:spPr>
        <a:xfrm>
          <a:off x="1962150" y="95250"/>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84</xdr:row>
      <xdr:rowOff>66675</xdr:rowOff>
    </xdr:from>
    <xdr:to>
      <xdr:col>5</xdr:col>
      <xdr:colOff>1304925</xdr:colOff>
      <xdr:row>84</xdr:row>
      <xdr:rowOff>371475</xdr:rowOff>
    </xdr:to>
    <xdr:sp macro="[0]!opentextblock" textlink="">
      <xdr:nvSpPr>
        <xdr:cNvPr id="4" name="Rounded Rectangle 3"/>
        <xdr:cNvSpPr/>
      </xdr:nvSpPr>
      <xdr:spPr>
        <a:xfrm>
          <a:off x="3981450" y="16383000"/>
          <a:ext cx="1219200" cy="304800"/>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85725</xdr:rowOff>
    </xdr:from>
    <xdr:to>
      <xdr:col>4</xdr:col>
      <xdr:colOff>1095375</xdr:colOff>
      <xdr:row>6</xdr:row>
      <xdr:rowOff>333375</xdr:rowOff>
    </xdr:to>
    <xdr:sp macro="[0]!home" textlink="">
      <xdr:nvSpPr>
        <xdr:cNvPr id="8" name="Rectangle 7"/>
        <xdr:cNvSpPr/>
      </xdr:nvSpPr>
      <xdr:spPr>
        <a:xfrm>
          <a:off x="552450" y="8572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104775</xdr:rowOff>
    </xdr:from>
    <xdr:to>
      <xdr:col>4</xdr:col>
      <xdr:colOff>2428875</xdr:colOff>
      <xdr:row>6</xdr:row>
      <xdr:rowOff>352425</xdr:rowOff>
    </xdr:to>
    <xdr:sp macro="[0]!'ValidateBalanceSheet 1'" textlink="">
      <xdr:nvSpPr>
        <xdr:cNvPr id="9" name="Rectangle 8"/>
        <xdr:cNvSpPr/>
      </xdr:nvSpPr>
      <xdr:spPr>
        <a:xfrm>
          <a:off x="1885950" y="10477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1000125</xdr:colOff>
      <xdr:row>6</xdr:row>
      <xdr:rowOff>114300</xdr:rowOff>
    </xdr:from>
    <xdr:to>
      <xdr:col>4</xdr:col>
      <xdr:colOff>2171700</xdr:colOff>
      <xdr:row>6</xdr:row>
      <xdr:rowOff>371475</xdr:rowOff>
    </xdr:to>
    <xdr:sp macro="[0]!'ValidateSegment 1'" textlink="">
      <xdr:nvSpPr>
        <xdr:cNvPr id="7" name="Rectangle 6"/>
        <xdr:cNvSpPr/>
      </xdr:nvSpPr>
      <xdr:spPr>
        <a:xfrm>
          <a:off x="1790700" y="114300"/>
          <a:ext cx="1171575" cy="25717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390525</xdr:colOff>
      <xdr:row>6</xdr:row>
      <xdr:rowOff>114300</xdr:rowOff>
    </xdr:from>
    <xdr:to>
      <xdr:col>4</xdr:col>
      <xdr:colOff>866775</xdr:colOff>
      <xdr:row>6</xdr:row>
      <xdr:rowOff>361950</xdr:rowOff>
    </xdr:to>
    <xdr:sp macro="[0]!home" textlink="">
      <xdr:nvSpPr>
        <xdr:cNvPr id="8" name="Rectangle 7"/>
        <xdr:cNvSpPr/>
      </xdr:nvSpPr>
      <xdr:spPr>
        <a:xfrm>
          <a:off x="571500" y="114300"/>
          <a:ext cx="108585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5</xdr:col>
      <xdr:colOff>66675</xdr:colOff>
      <xdr:row>98</xdr:row>
      <xdr:rowOff>85725</xdr:rowOff>
    </xdr:from>
    <xdr:to>
      <xdr:col>5</xdr:col>
      <xdr:colOff>1152525</xdr:colOff>
      <xdr:row>98</xdr:row>
      <xdr:rowOff>371475</xdr:rowOff>
    </xdr:to>
    <xdr:sp macro="[0]!opentextblock" textlink="">
      <xdr:nvSpPr>
        <xdr:cNvPr id="6" name="Rounded Rectangle 5"/>
        <xdr:cNvSpPr/>
      </xdr:nvSpPr>
      <xdr:spPr>
        <a:xfrm>
          <a:off x="5486400" y="19573875"/>
          <a:ext cx="1085850" cy="285750"/>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47625</xdr:rowOff>
    </xdr:from>
    <xdr:to>
      <xdr:col>3</xdr:col>
      <xdr:colOff>990600</xdr:colOff>
      <xdr:row>12</xdr:row>
      <xdr:rowOff>276225</xdr:rowOff>
    </xdr:to>
    <xdr:sp macro="[0]!Add_NotReclassified" textlink="">
      <xdr:nvSpPr>
        <xdr:cNvPr id="3" name="Rounded Rectangle 2"/>
        <xdr:cNvSpPr/>
      </xdr:nvSpPr>
      <xdr:spPr>
        <a:xfrm>
          <a:off x="5105400" y="29527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4</xdr:col>
      <xdr:colOff>238125</xdr:colOff>
      <xdr:row>12</xdr:row>
      <xdr:rowOff>47625</xdr:rowOff>
    </xdr:from>
    <xdr:to>
      <xdr:col>4</xdr:col>
      <xdr:colOff>971550</xdr:colOff>
      <xdr:row>12</xdr:row>
      <xdr:rowOff>276225</xdr:rowOff>
    </xdr:to>
    <xdr:sp macro="[0]!Del_NotReclassified" textlink="">
      <xdr:nvSpPr>
        <xdr:cNvPr id="9" name="Rounded Rectangle 8"/>
        <xdr:cNvSpPr/>
      </xdr:nvSpPr>
      <xdr:spPr>
        <a:xfrm>
          <a:off x="6315075" y="29527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4</xdr:col>
      <xdr:colOff>238125</xdr:colOff>
      <xdr:row>16</xdr:row>
      <xdr:rowOff>47625</xdr:rowOff>
    </xdr:from>
    <xdr:to>
      <xdr:col>4</xdr:col>
      <xdr:colOff>971550</xdr:colOff>
      <xdr:row>16</xdr:row>
      <xdr:rowOff>276225</xdr:rowOff>
    </xdr:to>
    <xdr:sp macro="[0]!Del_Reclassified" textlink="">
      <xdr:nvSpPr>
        <xdr:cNvPr id="12" name="Rounded Rectangle 11"/>
        <xdr:cNvSpPr/>
      </xdr:nvSpPr>
      <xdr:spPr>
        <a:xfrm>
          <a:off x="6315075" y="37909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3</xdr:col>
      <xdr:colOff>247650</xdr:colOff>
      <xdr:row>16</xdr:row>
      <xdr:rowOff>47625</xdr:rowOff>
    </xdr:from>
    <xdr:to>
      <xdr:col>3</xdr:col>
      <xdr:colOff>981075</xdr:colOff>
      <xdr:row>16</xdr:row>
      <xdr:rowOff>276225</xdr:rowOff>
    </xdr:to>
    <xdr:sp macro="[0]!Add_Reclassified" textlink="">
      <xdr:nvSpPr>
        <xdr:cNvPr id="13" name="Rounded Rectangle 12"/>
        <xdr:cNvSpPr/>
      </xdr:nvSpPr>
      <xdr:spPr>
        <a:xfrm>
          <a:off x="5095875" y="37909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2</xdr:col>
      <xdr:colOff>409575</xdr:colOff>
      <xdr:row>4</xdr:row>
      <xdr:rowOff>95250</xdr:rowOff>
    </xdr:from>
    <xdr:to>
      <xdr:col>2</xdr:col>
      <xdr:colOff>1504950</xdr:colOff>
      <xdr:row>4</xdr:row>
      <xdr:rowOff>323850</xdr:rowOff>
    </xdr:to>
    <xdr:sp macro="[0]!home" textlink="">
      <xdr:nvSpPr>
        <xdr:cNvPr id="16" name="Rectangle 15"/>
        <xdr:cNvSpPr/>
      </xdr:nvSpPr>
      <xdr:spPr>
        <a:xfrm>
          <a:off x="838200" y="95250"/>
          <a:ext cx="1095375" cy="22860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2</xdr:col>
      <xdr:colOff>1743075</xdr:colOff>
      <xdr:row>4</xdr:row>
      <xdr:rowOff>95250</xdr:rowOff>
    </xdr:from>
    <xdr:to>
      <xdr:col>2</xdr:col>
      <xdr:colOff>2838450</xdr:colOff>
      <xdr:row>4</xdr:row>
      <xdr:rowOff>342900</xdr:rowOff>
    </xdr:to>
    <xdr:sp macro="[0]!'ValidateOCI 1'" textlink="">
      <xdr:nvSpPr>
        <xdr:cNvPr id="17" name="Rectangle 16"/>
        <xdr:cNvSpPr/>
      </xdr:nvSpPr>
      <xdr:spPr>
        <a:xfrm>
          <a:off x="2171700" y="95250"/>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xdr:row>
      <xdr:rowOff>76200</xdr:rowOff>
    </xdr:from>
    <xdr:to>
      <xdr:col>4</xdr:col>
      <xdr:colOff>1362075</xdr:colOff>
      <xdr:row>6</xdr:row>
      <xdr:rowOff>323850</xdr:rowOff>
    </xdr:to>
    <xdr:sp macro="[0]!home" textlink="">
      <xdr:nvSpPr>
        <xdr:cNvPr id="2" name="Rectangle 1"/>
        <xdr:cNvSpPr/>
      </xdr:nvSpPr>
      <xdr:spPr>
        <a:xfrm>
          <a:off x="1209675" y="76200"/>
          <a:ext cx="11430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1543050</xdr:colOff>
      <xdr:row>6</xdr:row>
      <xdr:rowOff>76200</xdr:rowOff>
    </xdr:from>
    <xdr:to>
      <xdr:col>4</xdr:col>
      <xdr:colOff>2743200</xdr:colOff>
      <xdr:row>6</xdr:row>
      <xdr:rowOff>323850</xdr:rowOff>
    </xdr:to>
    <xdr:sp macro="[0]!'ValidateCashFlowDirect 1'" textlink="">
      <xdr:nvSpPr>
        <xdr:cNvPr id="5" name="Rectangle 4"/>
        <xdr:cNvSpPr/>
      </xdr:nvSpPr>
      <xdr:spPr>
        <a:xfrm>
          <a:off x="2533650" y="76200"/>
          <a:ext cx="120015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xdr:row>
      <xdr:rowOff>95250</xdr:rowOff>
    </xdr:from>
    <xdr:to>
      <xdr:col>4</xdr:col>
      <xdr:colOff>1323975</xdr:colOff>
      <xdr:row>6</xdr:row>
      <xdr:rowOff>333375</xdr:rowOff>
    </xdr:to>
    <xdr:sp macro="[0]!home" textlink="">
      <xdr:nvSpPr>
        <xdr:cNvPr id="2" name="Rectangle 1"/>
        <xdr:cNvSpPr/>
      </xdr:nvSpPr>
      <xdr:spPr>
        <a:xfrm>
          <a:off x="1209675" y="114300"/>
          <a:ext cx="1104900" cy="23812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1514475</xdr:colOff>
      <xdr:row>6</xdr:row>
      <xdr:rowOff>85725</xdr:rowOff>
    </xdr:from>
    <xdr:to>
      <xdr:col>4</xdr:col>
      <xdr:colOff>2781300</xdr:colOff>
      <xdr:row>6</xdr:row>
      <xdr:rowOff>323850</xdr:rowOff>
    </xdr:to>
    <xdr:sp macro="[0]!'ValidateCashFlowIndirect 1'" textlink="">
      <xdr:nvSpPr>
        <xdr:cNvPr id="3" name="Rectangle 2"/>
        <xdr:cNvSpPr/>
      </xdr:nvSpPr>
      <xdr:spPr>
        <a:xfrm>
          <a:off x="2505075" y="104775"/>
          <a:ext cx="1266825" cy="23812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kumimoji="0" sz="1100" b="0" i="0" u="none" strike="noStrike" kern="0" cap="none" spc="0" normalizeH="0" baseline="0" noProof="0">
            <a:ln>
              <a:noFill/>
            </a:ln>
            <a:solidFill>
              <a:sysClr val="windowText" lastClr="000000"/>
            </a:solidFill>
            <a:effectLst/>
            <a:uLnTx/>
            <a:uFillTx/>
            <a:latin typeface="Calibri"/>
            <a:ea typeface="+mn-ea"/>
            <a:cs typeface="+mn-cs"/>
          </a:defRPr>
        </a:defPPr>
      </a:lst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D6:J57"/>
  <sheetViews>
    <sheetView showGridLines="0" workbookViewId="0" topLeftCell="A1">
      <selection activeCell="E6" sqref="E6:I6"/>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57421875" style="0" customWidth="1"/>
    <col min="12" max="12" width="3.28125" style="0" customWidth="1"/>
    <col min="13" max="13" width="5.28125" style="0" customWidth="1"/>
    <col min="14" max="16384" width="9.140625" style="0" hidden="1" customWidth="1"/>
  </cols>
  <sheetData>
    <row r="1" ht="15"/>
    <row r="2" ht="15"/>
    <row r="3" ht="15"/>
    <row r="4" ht="15"/>
    <row r="5" ht="15"/>
    <row r="6" spans="5:9" ht="15">
      <c r="E6" s="391" t="s">
        <v>109</v>
      </c>
      <c r="F6" s="392"/>
      <c r="G6" s="392"/>
      <c r="H6" s="392"/>
      <c r="I6" s="393"/>
    </row>
    <row r="7" spans="5:9" ht="15">
      <c r="E7" s="51" t="s">
        <v>110</v>
      </c>
      <c r="F7" s="394" t="s">
        <v>111</v>
      </c>
      <c r="G7" s="395"/>
      <c r="H7" s="395"/>
      <c r="I7" s="396"/>
    </row>
    <row r="8" spans="5:9" ht="15">
      <c r="E8" s="51" t="s">
        <v>112</v>
      </c>
      <c r="F8" s="394" t="s">
        <v>113</v>
      </c>
      <c r="G8" s="397"/>
      <c r="H8" s="397"/>
      <c r="I8" s="398"/>
    </row>
    <row r="9" spans="5:9" ht="15">
      <c r="E9" s="51" t="s">
        <v>114</v>
      </c>
      <c r="F9" s="394" t="s">
        <v>115</v>
      </c>
      <c r="G9" s="397"/>
      <c r="H9" s="397"/>
      <c r="I9" s="398"/>
    </row>
    <row r="10" spans="5:9" ht="15">
      <c r="E10" s="51" t="s">
        <v>116</v>
      </c>
      <c r="F10" s="394" t="s">
        <v>508</v>
      </c>
      <c r="G10" s="397"/>
      <c r="H10" s="397"/>
      <c r="I10" s="398"/>
    </row>
    <row r="11" spans="5:9" ht="15">
      <c r="E11" s="51" t="s">
        <v>502</v>
      </c>
      <c r="F11" s="394" t="s">
        <v>224</v>
      </c>
      <c r="G11" s="397"/>
      <c r="H11" s="397"/>
      <c r="I11" s="398"/>
    </row>
    <row r="12" spans="5:9" ht="15">
      <c r="E12" s="51" t="s">
        <v>503</v>
      </c>
      <c r="F12" s="394" t="s">
        <v>509</v>
      </c>
      <c r="G12" s="397"/>
      <c r="H12" s="397"/>
      <c r="I12" s="398"/>
    </row>
    <row r="13" ht="15">
      <c r="I13" s="52"/>
    </row>
    <row r="14" ht="15">
      <c r="I14" s="52"/>
    </row>
    <row r="15" spans="4:10" ht="15">
      <c r="D15" s="399" t="s">
        <v>117</v>
      </c>
      <c r="E15" s="400"/>
      <c r="F15" s="400"/>
      <c r="G15" s="400"/>
      <c r="H15" s="400"/>
      <c r="I15" s="400"/>
      <c r="J15" s="401"/>
    </row>
    <row r="16" spans="4:10" ht="35.25" customHeight="1">
      <c r="D16" s="402" t="s">
        <v>198</v>
      </c>
      <c r="E16" s="402"/>
      <c r="F16" s="402"/>
      <c r="G16" s="402"/>
      <c r="H16" s="402"/>
      <c r="I16" s="402"/>
      <c r="J16" s="402"/>
    </row>
    <row r="17" spans="4:10" ht="43.5" customHeight="1">
      <c r="D17" s="403" t="s">
        <v>172</v>
      </c>
      <c r="E17" s="403"/>
      <c r="F17" s="403"/>
      <c r="G17" s="403"/>
      <c r="H17" s="403"/>
      <c r="I17" s="403"/>
      <c r="J17" s="403"/>
    </row>
    <row r="18" spans="4:10" ht="15">
      <c r="D18" s="53"/>
      <c r="E18" s="53"/>
      <c r="F18" s="53"/>
      <c r="G18" s="53"/>
      <c r="H18" s="53"/>
      <c r="I18" s="54"/>
      <c r="J18" s="53"/>
    </row>
    <row r="19" ht="15">
      <c r="I19" s="52"/>
    </row>
    <row r="20" spans="4:10" ht="15">
      <c r="D20" s="404" t="s">
        <v>118</v>
      </c>
      <c r="E20" s="405"/>
      <c r="F20" s="405"/>
      <c r="G20" s="405"/>
      <c r="H20" s="405"/>
      <c r="I20" s="405"/>
      <c r="J20" s="406"/>
    </row>
    <row r="21" spans="4:10" ht="15">
      <c r="D21" s="407" t="s">
        <v>119</v>
      </c>
      <c r="E21" s="408"/>
      <c r="F21" s="408"/>
      <c r="G21" s="408"/>
      <c r="H21" s="408"/>
      <c r="I21" s="408"/>
      <c r="J21" s="409"/>
    </row>
    <row r="22" spans="4:10" ht="15">
      <c r="D22" s="410" t="s">
        <v>120</v>
      </c>
      <c r="E22" s="411"/>
      <c r="F22" s="411"/>
      <c r="G22" s="411"/>
      <c r="H22" s="411"/>
      <c r="I22" s="411"/>
      <c r="J22" s="412"/>
    </row>
    <row r="23" spans="4:10" ht="15">
      <c r="D23" s="388" t="s">
        <v>121</v>
      </c>
      <c r="E23" s="389"/>
      <c r="F23" s="389"/>
      <c r="G23" s="389"/>
      <c r="H23" s="389"/>
      <c r="I23" s="389"/>
      <c r="J23" s="390"/>
    </row>
    <row r="24" spans="4:10" ht="20.25" customHeight="1">
      <c r="D24" s="388" t="s">
        <v>122</v>
      </c>
      <c r="E24" s="389"/>
      <c r="F24" s="389"/>
      <c r="G24" s="389"/>
      <c r="H24" s="389"/>
      <c r="I24" s="389"/>
      <c r="J24" s="390"/>
    </row>
    <row r="25" spans="4:10" ht="33" customHeight="1">
      <c r="D25" s="416" t="s">
        <v>123</v>
      </c>
      <c r="E25" s="417"/>
      <c r="F25" s="417"/>
      <c r="G25" s="417"/>
      <c r="H25" s="417"/>
      <c r="I25" s="417"/>
      <c r="J25" s="418"/>
    </row>
    <row r="26" ht="15">
      <c r="I26" s="52"/>
    </row>
    <row r="27" ht="15">
      <c r="I27" s="52"/>
    </row>
    <row r="28" spans="4:10" ht="15">
      <c r="D28" s="419" t="s">
        <v>124</v>
      </c>
      <c r="E28" s="420"/>
      <c r="F28" s="420"/>
      <c r="G28" s="420"/>
      <c r="H28" s="420"/>
      <c r="I28" s="420"/>
      <c r="J28" s="421"/>
    </row>
    <row r="29" spans="4:10" ht="15">
      <c r="D29" s="55">
        <v>1</v>
      </c>
      <c r="E29" s="422" t="s">
        <v>125</v>
      </c>
      <c r="F29" s="423"/>
      <c r="G29" s="423"/>
      <c r="H29" s="423"/>
      <c r="I29" s="423"/>
      <c r="J29" s="56" t="s">
        <v>126</v>
      </c>
    </row>
    <row r="30" spans="4:10" ht="15">
      <c r="D30" s="55">
        <v>2</v>
      </c>
      <c r="E30" s="422" t="s">
        <v>170</v>
      </c>
      <c r="F30" s="423"/>
      <c r="G30" s="423"/>
      <c r="H30" s="423"/>
      <c r="I30" s="423"/>
      <c r="J30" s="56" t="s">
        <v>127</v>
      </c>
    </row>
    <row r="31" spans="4:10" ht="15">
      <c r="D31" s="55">
        <v>3</v>
      </c>
      <c r="E31" s="422" t="s">
        <v>128</v>
      </c>
      <c r="F31" s="423"/>
      <c r="G31" s="423"/>
      <c r="H31" s="423"/>
      <c r="I31" s="423"/>
      <c r="J31" s="56" t="s">
        <v>171</v>
      </c>
    </row>
    <row r="32" spans="4:10" ht="30.75" customHeight="1">
      <c r="D32" s="55">
        <v>4</v>
      </c>
      <c r="E32" s="424" t="s">
        <v>129</v>
      </c>
      <c r="F32" s="425"/>
      <c r="G32" s="425"/>
      <c r="H32" s="425"/>
      <c r="I32" s="425"/>
      <c r="J32" s="56" t="s">
        <v>130</v>
      </c>
    </row>
    <row r="33" spans="4:10" ht="15">
      <c r="D33" s="55">
        <v>5</v>
      </c>
      <c r="E33" s="422" t="s">
        <v>225</v>
      </c>
      <c r="F33" s="423"/>
      <c r="G33" s="423"/>
      <c r="H33" s="423"/>
      <c r="I33" s="423"/>
      <c r="J33" s="56" t="s">
        <v>226</v>
      </c>
    </row>
    <row r="34" spans="4:10" ht="15">
      <c r="D34" s="262"/>
      <c r="E34" s="263"/>
      <c r="F34" s="263"/>
      <c r="G34" s="263"/>
      <c r="H34" s="263"/>
      <c r="I34" s="263"/>
      <c r="J34" s="54"/>
    </row>
    <row r="35" spans="4:10" ht="15">
      <c r="D35" s="262"/>
      <c r="E35" s="263"/>
      <c r="F35" s="263"/>
      <c r="G35" s="263"/>
      <c r="H35" s="263"/>
      <c r="I35" s="263"/>
      <c r="J35" s="54"/>
    </row>
    <row r="36" spans="4:10" ht="15">
      <c r="D36" s="404" t="s">
        <v>506</v>
      </c>
      <c r="E36" s="405"/>
      <c r="F36" s="405"/>
      <c r="G36" s="405"/>
      <c r="H36" s="405"/>
      <c r="I36" s="405"/>
      <c r="J36" s="406"/>
    </row>
    <row r="37" spans="4:10" ht="28.5" customHeight="1">
      <c r="D37" s="429" t="s">
        <v>507</v>
      </c>
      <c r="E37" s="430"/>
      <c r="F37" s="430"/>
      <c r="G37" s="430"/>
      <c r="H37" s="430"/>
      <c r="I37" s="430"/>
      <c r="J37" s="431"/>
    </row>
    <row r="38" spans="4:10" ht="15">
      <c r="D38" s="262"/>
      <c r="E38" s="263"/>
      <c r="F38" s="263"/>
      <c r="G38" s="263"/>
      <c r="H38" s="263"/>
      <c r="I38" s="263"/>
      <c r="J38" s="54"/>
    </row>
    <row r="39" ht="15">
      <c r="I39" s="52"/>
    </row>
    <row r="40" spans="4:10" ht="15">
      <c r="D40" s="404" t="s">
        <v>504</v>
      </c>
      <c r="E40" s="405"/>
      <c r="F40" s="405"/>
      <c r="G40" s="405"/>
      <c r="H40" s="405"/>
      <c r="I40" s="405"/>
      <c r="J40" s="406"/>
    </row>
    <row r="41" spans="4:10" ht="56.25" customHeight="1">
      <c r="D41" s="426" t="s">
        <v>201</v>
      </c>
      <c r="E41" s="427"/>
      <c r="F41" s="427"/>
      <c r="G41" s="427"/>
      <c r="H41" s="427"/>
      <c r="I41" s="427"/>
      <c r="J41" s="428"/>
    </row>
    <row r="42" spans="4:10" ht="45" customHeight="1">
      <c r="D42" s="413" t="s">
        <v>140</v>
      </c>
      <c r="E42" s="414"/>
      <c r="F42" s="414"/>
      <c r="G42" s="414"/>
      <c r="H42" s="414"/>
      <c r="I42" s="414"/>
      <c r="J42" s="415"/>
    </row>
    <row r="43" spans="4:10" ht="57.75" customHeight="1">
      <c r="D43" s="413" t="s">
        <v>141</v>
      </c>
      <c r="E43" s="414"/>
      <c r="F43" s="414"/>
      <c r="G43" s="414"/>
      <c r="H43" s="414"/>
      <c r="I43" s="414"/>
      <c r="J43" s="415"/>
    </row>
    <row r="44" spans="4:10" ht="22.5" customHeight="1">
      <c r="D44" s="407" t="s">
        <v>131</v>
      </c>
      <c r="E44" s="433"/>
      <c r="F44" s="433"/>
      <c r="G44" s="433"/>
      <c r="H44" s="433"/>
      <c r="I44" s="433"/>
      <c r="J44" s="434"/>
    </row>
    <row r="45" spans="4:10" ht="53.25" customHeight="1">
      <c r="D45" s="435" t="s">
        <v>139</v>
      </c>
      <c r="E45" s="436"/>
      <c r="F45" s="436"/>
      <c r="G45" s="436"/>
      <c r="H45" s="436"/>
      <c r="I45" s="436"/>
      <c r="J45" s="437"/>
    </row>
    <row r="46" spans="4:10" ht="70.5" customHeight="1">
      <c r="D46" s="438" t="s">
        <v>142</v>
      </c>
      <c r="E46" s="439"/>
      <c r="F46" s="439"/>
      <c r="G46" s="439"/>
      <c r="H46" s="439"/>
      <c r="I46" s="439"/>
      <c r="J46" s="440"/>
    </row>
    <row r="47" spans="4:10" ht="52.5" customHeight="1">
      <c r="D47" s="441" t="s">
        <v>143</v>
      </c>
      <c r="E47" s="442"/>
      <c r="F47" s="442"/>
      <c r="G47" s="442"/>
      <c r="H47" s="442"/>
      <c r="I47" s="442"/>
      <c r="J47" s="443"/>
    </row>
    <row r="48" ht="15">
      <c r="I48" s="52"/>
    </row>
    <row r="49" ht="15">
      <c r="I49" s="52"/>
    </row>
    <row r="50" spans="4:10" ht="23.25" customHeight="1">
      <c r="D50" s="419" t="s">
        <v>505</v>
      </c>
      <c r="E50" s="420"/>
      <c r="F50" s="420"/>
      <c r="G50" s="420"/>
      <c r="H50" s="420"/>
      <c r="I50" s="420"/>
      <c r="J50" s="421"/>
    </row>
    <row r="51" spans="4:10" ht="21.75" customHeight="1">
      <c r="D51" s="444" t="s">
        <v>132</v>
      </c>
      <c r="E51" s="444"/>
      <c r="F51" s="444"/>
      <c r="G51" s="444"/>
      <c r="H51" s="444"/>
      <c r="I51" s="444"/>
      <c r="J51" s="444"/>
    </row>
    <row r="52" spans="4:10" ht="21.75" customHeight="1">
      <c r="D52" s="444" t="s">
        <v>133</v>
      </c>
      <c r="E52" s="444"/>
      <c r="F52" s="444"/>
      <c r="G52" s="444"/>
      <c r="H52" s="444"/>
      <c r="I52" s="444"/>
      <c r="J52" s="444"/>
    </row>
    <row r="53" spans="4:10" ht="19.5" customHeight="1">
      <c r="D53" s="444" t="s">
        <v>134</v>
      </c>
      <c r="E53" s="444"/>
      <c r="F53" s="444"/>
      <c r="G53" s="444"/>
      <c r="H53" s="444"/>
      <c r="I53" s="444"/>
      <c r="J53" s="444"/>
    </row>
    <row r="54" spans="4:10" ht="39" customHeight="1">
      <c r="D54" s="444" t="s">
        <v>135</v>
      </c>
      <c r="E54" s="444"/>
      <c r="F54" s="444"/>
      <c r="G54" s="444"/>
      <c r="H54" s="444"/>
      <c r="I54" s="444"/>
      <c r="J54" s="444"/>
    </row>
    <row r="55" spans="4:10" ht="33.75" customHeight="1">
      <c r="D55" s="444" t="s">
        <v>136</v>
      </c>
      <c r="E55" s="444"/>
      <c r="F55" s="444"/>
      <c r="G55" s="444"/>
      <c r="H55" s="444"/>
      <c r="I55" s="444"/>
      <c r="J55" s="444"/>
    </row>
    <row r="56" spans="4:10" ht="25.5" customHeight="1">
      <c r="D56" s="445" t="s">
        <v>137</v>
      </c>
      <c r="E56" s="432"/>
      <c r="F56" s="432"/>
      <c r="G56" s="432"/>
      <c r="H56" s="432"/>
      <c r="I56" s="432"/>
      <c r="J56" s="432"/>
    </row>
    <row r="57" spans="4:10" ht="23.25" customHeight="1">
      <c r="D57" s="432" t="s">
        <v>138</v>
      </c>
      <c r="E57" s="432"/>
      <c r="F57" s="432"/>
      <c r="G57" s="432"/>
      <c r="H57" s="432"/>
      <c r="I57" s="432"/>
      <c r="J57" s="432"/>
    </row>
    <row r="58" ht="15"/>
    <row r="59" ht="15"/>
  </sheetData>
  <sheetProtection sheet="1" objects="1" scenarios="1"/>
  <mergeCells count="40">
    <mergeCell ref="D57:J57"/>
    <mergeCell ref="D44:J44"/>
    <mergeCell ref="D45:J45"/>
    <mergeCell ref="D46:J46"/>
    <mergeCell ref="D47:J47"/>
    <mergeCell ref="D50:J50"/>
    <mergeCell ref="D51:J51"/>
    <mergeCell ref="D52:J52"/>
    <mergeCell ref="D53:J53"/>
    <mergeCell ref="D54:J54"/>
    <mergeCell ref="D55:J55"/>
    <mergeCell ref="D56:J56"/>
    <mergeCell ref="D43:J43"/>
    <mergeCell ref="D24:J24"/>
    <mergeCell ref="D25:J25"/>
    <mergeCell ref="D28:J28"/>
    <mergeCell ref="E29:I29"/>
    <mergeCell ref="E30:I30"/>
    <mergeCell ref="E31:I31"/>
    <mergeCell ref="E32:I32"/>
    <mergeCell ref="D40:J40"/>
    <mergeCell ref="D41:J41"/>
    <mergeCell ref="D42:J42"/>
    <mergeCell ref="E33:I33"/>
    <mergeCell ref="D36:J36"/>
    <mergeCell ref="D37:J37"/>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s>
  <hyperlinks>
    <hyperlink ref="J29" location="'General Info'!A1" display="General Info"/>
    <hyperlink ref="J30" location="'Financial Results'!A1" display="Quarterly"/>
    <hyperlink ref="J31" location="'Asset Liabilities'!A1" display="Balance Sheet"/>
    <hyperlink ref="J32" location="Segment!A1" display="Segment"/>
    <hyperlink ref="F7:I7" location="Index!D15" display="Overview"/>
    <hyperlink ref="F8:I8" location="Index!D20" display="Before you begin"/>
    <hyperlink ref="F9:I9" location="Index!D28" display="Index"/>
    <hyperlink ref="F12:I12" location="Index!D50" display="Fill up the data in excel utility"/>
    <hyperlink ref="J33" location="OCI!A3" display="OCI"/>
    <hyperlink ref="F10:I10" location="Index!D36" display="Import XBRL file"/>
    <hyperlink ref="F11:I11" location="Index!D40" display="Steps for filing - Financial Results - Ind AS Format"/>
  </hyperlinks>
  <printOptions/>
  <pageMargins left="0.7" right="0.7" top="0.75" bottom="0.75" header="0.3" footer="0.3"/>
  <pageSetup horizontalDpi="600" verticalDpi="600" orientation="portrait" r:id="rId2"/>
  <ignoredErrors>
    <ignoredError sqref="E7:E9"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D2:R113"/>
  <sheetViews>
    <sheetView showGridLines="0" tabSelected="1" workbookViewId="0" topLeftCell="A1">
      <selection activeCell="F1" sqref="F1"/>
    </sheetView>
  </sheetViews>
  <sheetFormatPr defaultColWidth="0" defaultRowHeight="15" zeroHeight="1"/>
  <cols>
    <col min="1" max="3" width="2.7109375" style="0" customWidth="1"/>
    <col min="4" max="4" width="6.7109375" style="0" customWidth="1"/>
    <col min="5" max="5" width="69.421875" style="0" customWidth="1"/>
    <col min="6" max="6" width="21.421875" style="0" customWidth="1"/>
    <col min="7" max="7" width="2.7109375" style="0" customWidth="1"/>
    <col min="8" max="8" width="2.7109375" style="0" hidden="1" customWidth="1"/>
    <col min="9" max="16383" width="3.8515625" style="0" hidden="1" customWidth="1"/>
    <col min="16384" max="16384" width="2.140625" style="0" hidden="1" customWidth="1"/>
  </cols>
  <sheetData>
    <row r="1" ht="1.5" customHeight="1"/>
    <row r="2" ht="15" customHeight="1" hidden="1">
      <c r="E2" s="8"/>
    </row>
    <row r="7" ht="32.25" customHeight="1"/>
    <row r="8" spans="4:6" ht="21" customHeight="1">
      <c r="D8" s="484" t="s">
        <v>586</v>
      </c>
      <c r="E8" s="485"/>
      <c r="F8" s="486"/>
    </row>
    <row r="9" spans="4:6" ht="46.5" customHeight="1">
      <c r="D9" s="468" t="s">
        <v>104</v>
      </c>
      <c r="E9" s="469"/>
      <c r="F9" s="15" t="str">
        <f>IF('General Info'!E19="Half yearly","6 months ended (dd-mm-yyyy)","Year ended (dd-mm-yyyy)")</f>
        <v>Year ended (dd-mm-yyyy)</v>
      </c>
    </row>
    <row r="10" spans="4:8" ht="15" customHeight="1">
      <c r="D10" s="65" t="s">
        <v>59</v>
      </c>
      <c r="E10" s="1" t="s">
        <v>190</v>
      </c>
      <c r="F10" s="235" t="s">
        <v>835</v>
      </c>
      <c r="H10" s="191"/>
    </row>
    <row r="11" spans="4:6" ht="15" customHeight="1">
      <c r="D11" s="65" t="s">
        <v>60</v>
      </c>
      <c r="E11" s="1" t="s">
        <v>191</v>
      </c>
      <c r="F11" s="236" t="s">
        <v>834</v>
      </c>
    </row>
    <row r="12" spans="4:14" ht="15" customHeight="1">
      <c r="D12" s="65" t="s">
        <v>61</v>
      </c>
      <c r="E12" s="1" t="s">
        <v>62</v>
      </c>
      <c r="F12" s="373" t="str">
        <f>+IF(COUNTA('General Info'!E21),'General Info'!E21,"")</f>
        <v>Audited</v>
      </c>
      <c r="N12" t="s">
        <v>16</v>
      </c>
    </row>
    <row r="13" spans="4:14" ht="15" customHeight="1">
      <c r="D13" s="287" t="s">
        <v>63</v>
      </c>
      <c r="E13" s="288" t="s">
        <v>13</v>
      </c>
      <c r="F13" s="289" t="str">
        <f>+IF(COUNTA('General Info'!E20),'General Info'!E20,"")</f>
        <v>Standalone</v>
      </c>
      <c r="N13" t="s">
        <v>55</v>
      </c>
    </row>
    <row r="14" spans="4:7" ht="18.75" customHeight="1">
      <c r="D14" s="290" t="s">
        <v>103</v>
      </c>
      <c r="E14" s="499" t="s">
        <v>585</v>
      </c>
      <c r="F14" s="501"/>
      <c r="G14" s="379"/>
    </row>
    <row r="15" spans="4:6" s="285" customFormat="1" ht="15.75" customHeight="1">
      <c r="D15" s="291"/>
      <c r="E15" s="297" t="s">
        <v>824</v>
      </c>
      <c r="F15" s="292"/>
    </row>
    <row r="16" spans="4:6" ht="15" hidden="1">
      <c r="D16" s="98"/>
      <c r="E16" s="303" t="s">
        <v>514</v>
      </c>
      <c r="F16" s="353" t="str">
        <f>+IF(COUNTA('General Info'!E26),'General Info'!E26,"")</f>
        <v>Yes</v>
      </c>
    </row>
    <row r="17" spans="4:6" ht="15">
      <c r="D17" s="304"/>
      <c r="E17" s="305" t="s">
        <v>825</v>
      </c>
      <c r="F17" s="304"/>
    </row>
    <row r="18" spans="4:18" ht="15">
      <c r="D18" s="98"/>
      <c r="E18" s="303" t="s">
        <v>474</v>
      </c>
      <c r="F18" s="387">
        <f>+IF(COUNTA('Financial Results'!$G$41),'Financial Results'!$G$41,"")</f>
        <v>7.41</v>
      </c>
      <c r="J18" t="s">
        <v>823</v>
      </c>
      <c r="R18">
        <f>+IF(COUNT(F18),+F18,"")</f>
        <v>7.41</v>
      </c>
    </row>
    <row r="19" spans="4:18" ht="15">
      <c r="D19" s="304"/>
      <c r="E19" s="305" t="s">
        <v>830</v>
      </c>
      <c r="F19" s="304"/>
      <c r="J19" t="s">
        <v>587</v>
      </c>
      <c r="R19" t="str">
        <f aca="true" t="shared" si="0" ref="R19:R82">+IF(COUNT(F19),+F19,"")</f>
        <v/>
      </c>
    </row>
    <row r="20" spans="4:18" ht="15">
      <c r="D20" s="329"/>
      <c r="E20" s="327" t="s">
        <v>588</v>
      </c>
      <c r="F20" s="6">
        <v>0</v>
      </c>
      <c r="J20" t="s">
        <v>588</v>
      </c>
      <c r="R20">
        <f t="shared" si="0"/>
        <v>0</v>
      </c>
    </row>
    <row r="21" spans="4:18" ht="15">
      <c r="D21" s="330"/>
      <c r="E21" s="339" t="s">
        <v>589</v>
      </c>
      <c r="F21" s="275">
        <v>0</v>
      </c>
      <c r="J21" t="s">
        <v>589</v>
      </c>
      <c r="R21">
        <f t="shared" si="0"/>
        <v>0</v>
      </c>
    </row>
    <row r="22" spans="4:18" ht="15">
      <c r="D22" s="332"/>
      <c r="E22" s="337" t="s">
        <v>590</v>
      </c>
      <c r="F22" s="274">
        <v>0</v>
      </c>
      <c r="J22" t="s">
        <v>590</v>
      </c>
      <c r="R22">
        <f t="shared" si="0"/>
        <v>0</v>
      </c>
    </row>
    <row r="23" spans="4:18" ht="15">
      <c r="D23" s="332"/>
      <c r="E23" s="338" t="s">
        <v>591</v>
      </c>
      <c r="F23" s="36">
        <v>0</v>
      </c>
      <c r="J23" t="s">
        <v>591</v>
      </c>
      <c r="R23">
        <f t="shared" si="0"/>
        <v>0</v>
      </c>
    </row>
    <row r="24" spans="4:18" ht="15">
      <c r="D24" s="332"/>
      <c r="E24" s="337" t="s">
        <v>592</v>
      </c>
      <c r="F24" s="36">
        <v>-1.15</v>
      </c>
      <c r="J24" t="s">
        <v>592</v>
      </c>
      <c r="R24">
        <f t="shared" si="0"/>
        <v>-1.15</v>
      </c>
    </row>
    <row r="25" spans="4:18" ht="15">
      <c r="D25" s="333"/>
      <c r="E25" s="337" t="s">
        <v>593</v>
      </c>
      <c r="F25" s="36">
        <v>0</v>
      </c>
      <c r="J25" t="s">
        <v>593</v>
      </c>
      <c r="R25">
        <f t="shared" si="0"/>
        <v>0</v>
      </c>
    </row>
    <row r="26" spans="4:18" ht="15">
      <c r="D26" s="330"/>
      <c r="E26" s="337" t="s">
        <v>594</v>
      </c>
      <c r="F26" s="275">
        <v>0</v>
      </c>
      <c r="J26" t="s">
        <v>594</v>
      </c>
      <c r="R26">
        <f t="shared" si="0"/>
        <v>0</v>
      </c>
    </row>
    <row r="27" spans="4:18" ht="15">
      <c r="D27" s="332"/>
      <c r="E27" s="337" t="s">
        <v>595</v>
      </c>
      <c r="F27" s="36">
        <v>0</v>
      </c>
      <c r="J27" t="s">
        <v>595</v>
      </c>
      <c r="R27">
        <f t="shared" si="0"/>
        <v>0</v>
      </c>
    </row>
    <row r="28" spans="4:18" ht="15">
      <c r="D28" s="333"/>
      <c r="E28" s="337" t="s">
        <v>596</v>
      </c>
      <c r="F28" s="36">
        <v>0</v>
      </c>
      <c r="J28" t="s">
        <v>596</v>
      </c>
      <c r="R28">
        <f t="shared" si="0"/>
        <v>0</v>
      </c>
    </row>
    <row r="29" spans="4:18" ht="15">
      <c r="D29" s="333"/>
      <c r="E29" s="338" t="s">
        <v>597</v>
      </c>
      <c r="F29" s="36">
        <v>-5.24</v>
      </c>
      <c r="J29" t="s">
        <v>597</v>
      </c>
      <c r="R29">
        <f t="shared" si="0"/>
        <v>-5.24</v>
      </c>
    </row>
    <row r="30" spans="4:18" ht="15">
      <c r="D30" s="330"/>
      <c r="E30" s="337" t="s">
        <v>598</v>
      </c>
      <c r="F30" s="36">
        <v>0</v>
      </c>
      <c r="J30" t="s">
        <v>598</v>
      </c>
      <c r="R30">
        <f t="shared" si="0"/>
        <v>0</v>
      </c>
    </row>
    <row r="31" spans="4:18" ht="15">
      <c r="D31" s="332"/>
      <c r="E31" s="337" t="s">
        <v>599</v>
      </c>
      <c r="F31" s="36">
        <v>0.04</v>
      </c>
      <c r="J31" t="s">
        <v>599</v>
      </c>
      <c r="R31">
        <f t="shared" si="0"/>
        <v>0.04</v>
      </c>
    </row>
    <row r="32" spans="4:18" ht="15">
      <c r="D32" s="332"/>
      <c r="E32" s="337" t="s">
        <v>600</v>
      </c>
      <c r="F32" s="275">
        <v>0</v>
      </c>
      <c r="J32" t="s">
        <v>600</v>
      </c>
      <c r="R32">
        <f t="shared" si="0"/>
        <v>0</v>
      </c>
    </row>
    <row r="33" spans="4:18" ht="15">
      <c r="D33" s="333"/>
      <c r="E33" s="338" t="s">
        <v>601</v>
      </c>
      <c r="F33" s="274">
        <v>0</v>
      </c>
      <c r="J33" t="s">
        <v>601</v>
      </c>
      <c r="R33">
        <f t="shared" si="0"/>
        <v>0</v>
      </c>
    </row>
    <row r="34" spans="4:18" ht="29">
      <c r="D34" s="330"/>
      <c r="E34" s="337" t="s">
        <v>602</v>
      </c>
      <c r="F34" s="36">
        <v>0</v>
      </c>
      <c r="J34" t="s">
        <v>602</v>
      </c>
      <c r="R34">
        <f t="shared" si="0"/>
        <v>0</v>
      </c>
    </row>
    <row r="35" spans="4:18" ht="15">
      <c r="D35" s="333"/>
      <c r="E35" s="337" t="s">
        <v>603</v>
      </c>
      <c r="F35" s="275">
        <v>0</v>
      </c>
      <c r="J35" t="s">
        <v>603</v>
      </c>
      <c r="R35">
        <f t="shared" si="0"/>
        <v>0</v>
      </c>
    </row>
    <row r="36" spans="4:18" ht="15">
      <c r="D36" s="330"/>
      <c r="E36" s="338" t="s">
        <v>604</v>
      </c>
      <c r="F36" s="36">
        <v>0</v>
      </c>
      <c r="J36" t="s">
        <v>604</v>
      </c>
      <c r="R36">
        <f t="shared" si="0"/>
        <v>0</v>
      </c>
    </row>
    <row r="37" spans="4:18" ht="15">
      <c r="D37" s="332"/>
      <c r="E37" s="337" t="s">
        <v>605</v>
      </c>
      <c r="F37" s="275">
        <v>0</v>
      </c>
      <c r="J37" t="s">
        <v>605</v>
      </c>
      <c r="R37">
        <f t="shared" si="0"/>
        <v>0</v>
      </c>
    </row>
    <row r="38" spans="4:18" ht="15">
      <c r="D38" s="333"/>
      <c r="E38" s="336" t="s">
        <v>606</v>
      </c>
      <c r="F38" s="274">
        <v>0</v>
      </c>
      <c r="J38" t="s">
        <v>606</v>
      </c>
      <c r="R38">
        <f t="shared" si="0"/>
        <v>0</v>
      </c>
    </row>
    <row r="39" spans="4:18" ht="15">
      <c r="D39" s="333"/>
      <c r="E39" s="336" t="s">
        <v>607</v>
      </c>
      <c r="F39" s="36">
        <v>0</v>
      </c>
      <c r="J39" t="s">
        <v>607</v>
      </c>
      <c r="R39">
        <f t="shared" si="0"/>
        <v>0</v>
      </c>
    </row>
    <row r="40" spans="4:18" ht="15">
      <c r="D40" s="333"/>
      <c r="E40" s="338" t="s">
        <v>608</v>
      </c>
      <c r="F40" s="275">
        <v>0</v>
      </c>
      <c r="J40" t="s">
        <v>608</v>
      </c>
      <c r="R40">
        <f t="shared" si="0"/>
        <v>0</v>
      </c>
    </row>
    <row r="41" spans="4:18" ht="15">
      <c r="D41" s="330"/>
      <c r="E41" s="337" t="s">
        <v>609</v>
      </c>
      <c r="F41" s="274">
        <v>0</v>
      </c>
      <c r="J41" t="s">
        <v>609</v>
      </c>
      <c r="R41">
        <f t="shared" si="0"/>
        <v>0</v>
      </c>
    </row>
    <row r="42" spans="4:18" ht="15">
      <c r="D42" s="332"/>
      <c r="E42" s="337" t="s">
        <v>610</v>
      </c>
      <c r="F42" s="36">
        <v>0</v>
      </c>
      <c r="J42" t="s">
        <v>610</v>
      </c>
      <c r="R42">
        <f t="shared" si="0"/>
        <v>0</v>
      </c>
    </row>
    <row r="43" spans="4:18" ht="15">
      <c r="D43" s="333"/>
      <c r="E43" s="336" t="s">
        <v>611</v>
      </c>
      <c r="F43" s="275">
        <v>0</v>
      </c>
      <c r="J43" t="s">
        <v>611</v>
      </c>
      <c r="R43">
        <f t="shared" si="0"/>
        <v>0</v>
      </c>
    </row>
    <row r="44" spans="4:18" ht="15">
      <c r="D44" s="330"/>
      <c r="E44" s="338" t="s">
        <v>612</v>
      </c>
      <c r="F44" s="274">
        <v>0</v>
      </c>
      <c r="J44" t="s">
        <v>612</v>
      </c>
      <c r="R44">
        <f t="shared" si="0"/>
        <v>0</v>
      </c>
    </row>
    <row r="45" spans="4:18" ht="15" customHeight="1">
      <c r="D45" s="333"/>
      <c r="E45" s="337" t="s">
        <v>613</v>
      </c>
      <c r="F45" s="36">
        <v>0</v>
      </c>
      <c r="J45" t="s">
        <v>613</v>
      </c>
      <c r="R45">
        <f t="shared" si="0"/>
        <v>0</v>
      </c>
    </row>
    <row r="46" spans="4:18" ht="15">
      <c r="D46" s="332"/>
      <c r="E46" s="336" t="s">
        <v>614</v>
      </c>
      <c r="F46" s="275">
        <v>-16.33</v>
      </c>
      <c r="J46" t="s">
        <v>614</v>
      </c>
      <c r="R46">
        <f t="shared" si="0"/>
        <v>-16.33</v>
      </c>
    </row>
    <row r="47" spans="4:18" ht="15">
      <c r="D47" s="332"/>
      <c r="E47" s="336" t="s">
        <v>615</v>
      </c>
      <c r="F47" s="274">
        <v>0</v>
      </c>
      <c r="J47" t="s">
        <v>615</v>
      </c>
      <c r="R47">
        <f t="shared" si="0"/>
        <v>0</v>
      </c>
    </row>
    <row r="48" spans="4:18" ht="29">
      <c r="D48" s="331"/>
      <c r="E48" s="334" t="s">
        <v>616</v>
      </c>
      <c r="F48" s="37">
        <v>0</v>
      </c>
      <c r="J48" t="s">
        <v>616</v>
      </c>
      <c r="R48">
        <f t="shared" si="0"/>
        <v>0</v>
      </c>
    </row>
    <row r="49" spans="4:18" ht="15">
      <c r="D49" s="304"/>
      <c r="E49" s="383" t="s">
        <v>617</v>
      </c>
      <c r="F49" s="356">
        <f>IF(COUNT(F20:F48),ROUND(SUM(F20:F39)-SUM(F40:F41)+SUM(F42:F43)-SUM(F44)+SUM(F45:F48),3),"")</f>
        <v>-22.68</v>
      </c>
      <c r="J49" t="s">
        <v>617</v>
      </c>
      <c r="R49">
        <f t="shared" si="0"/>
        <v>-22.68</v>
      </c>
    </row>
    <row r="50" spans="4:18" ht="15">
      <c r="D50" s="384"/>
      <c r="E50" s="383" t="s">
        <v>524</v>
      </c>
      <c r="F50" s="356">
        <f>IF(COUNT(F18,F49),ROUND(SUM(F18)+SUM(F49),3),"")</f>
        <v>-15.27</v>
      </c>
      <c r="J50" t="s">
        <v>774</v>
      </c>
      <c r="R50">
        <f t="shared" si="0"/>
        <v>-15.27</v>
      </c>
    </row>
    <row r="51" spans="4:18" ht="15">
      <c r="D51" s="329"/>
      <c r="E51" s="335" t="s">
        <v>525</v>
      </c>
      <c r="F51" s="6">
        <v>0</v>
      </c>
      <c r="J51" t="s">
        <v>775</v>
      </c>
      <c r="R51">
        <f t="shared" si="0"/>
        <v>0</v>
      </c>
    </row>
    <row r="52" spans="4:18" ht="15">
      <c r="D52" s="333"/>
      <c r="E52" s="336" t="s">
        <v>526</v>
      </c>
      <c r="F52" s="36">
        <v>0</v>
      </c>
      <c r="J52" t="s">
        <v>776</v>
      </c>
      <c r="R52">
        <f t="shared" si="0"/>
        <v>0</v>
      </c>
    </row>
    <row r="53" spans="4:18" ht="15">
      <c r="D53" s="333"/>
      <c r="E53" s="338" t="s">
        <v>527</v>
      </c>
      <c r="F53" s="36">
        <v>0</v>
      </c>
      <c r="J53" t="s">
        <v>777</v>
      </c>
      <c r="R53">
        <f t="shared" si="0"/>
        <v>0</v>
      </c>
    </row>
    <row r="54" spans="4:18" ht="15">
      <c r="D54" s="333"/>
      <c r="E54" s="337" t="s">
        <v>528</v>
      </c>
      <c r="F54" s="275">
        <v>29.2</v>
      </c>
      <c r="J54" t="s">
        <v>778</v>
      </c>
      <c r="R54">
        <f t="shared" si="0"/>
        <v>29.2</v>
      </c>
    </row>
    <row r="55" spans="4:18" ht="15">
      <c r="D55" s="328"/>
      <c r="E55" s="334" t="s">
        <v>529</v>
      </c>
      <c r="F55" s="37">
        <v>0</v>
      </c>
      <c r="J55" t="s">
        <v>779</v>
      </c>
      <c r="R55">
        <f t="shared" si="0"/>
        <v>0</v>
      </c>
    </row>
    <row r="56" spans="4:18" ht="15">
      <c r="D56" s="384"/>
      <c r="E56" s="383" t="s">
        <v>530</v>
      </c>
      <c r="F56" s="356">
        <f>IF(COUNT(F50:F55),ROUND(SUM(F50)+SUM(F51)-SUM(F52)+SUM(F53)-SUM(F54)+SUM(F55),3),"")</f>
        <v>-44.47</v>
      </c>
      <c r="J56" t="s">
        <v>530</v>
      </c>
      <c r="R56">
        <f t="shared" si="0"/>
        <v>-44.47</v>
      </c>
    </row>
    <row r="57" spans="4:18" ht="15">
      <c r="D57" s="304"/>
      <c r="E57" s="305" t="s">
        <v>828</v>
      </c>
      <c r="F57" s="304"/>
      <c r="J57" t="s">
        <v>531</v>
      </c>
      <c r="R57" t="str">
        <f t="shared" si="0"/>
        <v/>
      </c>
    </row>
    <row r="58" spans="4:18" ht="15">
      <c r="D58" s="340"/>
      <c r="E58" s="327" t="s">
        <v>532</v>
      </c>
      <c r="F58" s="6">
        <v>0</v>
      </c>
      <c r="J58" t="s">
        <v>780</v>
      </c>
      <c r="R58">
        <f t="shared" si="0"/>
        <v>0</v>
      </c>
    </row>
    <row r="59" spans="4:18" ht="15">
      <c r="D59" s="333"/>
      <c r="E59" s="337" t="s">
        <v>533</v>
      </c>
      <c r="F59" s="275">
        <v>0</v>
      </c>
      <c r="J59" t="s">
        <v>781</v>
      </c>
      <c r="R59">
        <f t="shared" si="0"/>
        <v>0</v>
      </c>
    </row>
    <row r="60" spans="4:18" ht="16.5" customHeight="1">
      <c r="D60" s="330"/>
      <c r="E60" s="337" t="s">
        <v>534</v>
      </c>
      <c r="F60" s="36">
        <v>0</v>
      </c>
      <c r="J60" t="s">
        <v>782</v>
      </c>
      <c r="R60">
        <f t="shared" si="0"/>
        <v>0</v>
      </c>
    </row>
    <row r="61" spans="4:18" ht="15.75" customHeight="1">
      <c r="D61" s="332"/>
      <c r="E61" s="338" t="s">
        <v>535</v>
      </c>
      <c r="F61" s="36">
        <v>0</v>
      </c>
      <c r="J61" t="s">
        <v>783</v>
      </c>
      <c r="R61">
        <f t="shared" si="0"/>
        <v>0</v>
      </c>
    </row>
    <row r="62" spans="4:18" ht="15">
      <c r="D62" s="333"/>
      <c r="E62" s="337" t="s">
        <v>536</v>
      </c>
      <c r="F62" s="275">
        <v>0</v>
      </c>
      <c r="J62" t="s">
        <v>784</v>
      </c>
      <c r="R62">
        <f t="shared" si="0"/>
        <v>0</v>
      </c>
    </row>
    <row r="63" spans="4:18" ht="15">
      <c r="D63" s="333"/>
      <c r="E63" s="337" t="s">
        <v>537</v>
      </c>
      <c r="F63" s="274">
        <v>0</v>
      </c>
      <c r="J63" t="s">
        <v>785</v>
      </c>
      <c r="R63">
        <f t="shared" si="0"/>
        <v>0</v>
      </c>
    </row>
    <row r="64" spans="4:18" ht="29">
      <c r="D64" s="330"/>
      <c r="E64" s="338" t="s">
        <v>618</v>
      </c>
      <c r="F64" s="36">
        <v>0</v>
      </c>
      <c r="J64" t="s">
        <v>618</v>
      </c>
      <c r="R64">
        <f t="shared" si="0"/>
        <v>0</v>
      </c>
    </row>
    <row r="65" spans="4:18" ht="29">
      <c r="D65" s="332"/>
      <c r="E65" s="337" t="s">
        <v>619</v>
      </c>
      <c r="F65" s="275">
        <v>0</v>
      </c>
      <c r="J65" t="s">
        <v>619</v>
      </c>
      <c r="R65">
        <f t="shared" si="0"/>
        <v>0</v>
      </c>
    </row>
    <row r="66" spans="4:18" ht="15">
      <c r="D66" s="333"/>
      <c r="E66" s="337" t="s">
        <v>568</v>
      </c>
      <c r="F66" s="36">
        <v>0</v>
      </c>
      <c r="J66" t="s">
        <v>786</v>
      </c>
      <c r="R66">
        <f t="shared" si="0"/>
        <v>0</v>
      </c>
    </row>
    <row r="67" spans="4:18" ht="15">
      <c r="D67" s="330"/>
      <c r="E67" s="337" t="s">
        <v>569</v>
      </c>
      <c r="F67" s="275">
        <v>0</v>
      </c>
      <c r="J67" t="s">
        <v>787</v>
      </c>
      <c r="R67">
        <f t="shared" si="0"/>
        <v>0</v>
      </c>
    </row>
    <row r="68" spans="4:18" ht="15">
      <c r="D68" s="332"/>
      <c r="E68" s="337" t="s">
        <v>570</v>
      </c>
      <c r="F68" s="274">
        <v>0</v>
      </c>
      <c r="J68" t="s">
        <v>788</v>
      </c>
      <c r="R68">
        <f t="shared" si="0"/>
        <v>0</v>
      </c>
    </row>
    <row r="69" spans="4:18" ht="15">
      <c r="D69" s="332"/>
      <c r="E69" s="337" t="s">
        <v>571</v>
      </c>
      <c r="F69" s="36">
        <v>0</v>
      </c>
      <c r="J69" t="s">
        <v>789</v>
      </c>
      <c r="R69">
        <f t="shared" si="0"/>
        <v>0</v>
      </c>
    </row>
    <row r="70" spans="4:18" ht="15">
      <c r="D70" s="333"/>
      <c r="E70" s="337" t="s">
        <v>538</v>
      </c>
      <c r="F70" s="36">
        <v>0</v>
      </c>
      <c r="J70" t="s">
        <v>792</v>
      </c>
      <c r="R70">
        <f t="shared" si="0"/>
        <v>0</v>
      </c>
    </row>
    <row r="71" spans="4:18" ht="15">
      <c r="D71" s="333"/>
      <c r="E71" s="337" t="s">
        <v>539</v>
      </c>
      <c r="F71" s="36">
        <v>0</v>
      </c>
      <c r="J71" t="s">
        <v>793</v>
      </c>
      <c r="R71">
        <f t="shared" si="0"/>
        <v>0</v>
      </c>
    </row>
    <row r="72" spans="4:18" ht="15">
      <c r="D72" s="330"/>
      <c r="E72" s="338" t="s">
        <v>620</v>
      </c>
      <c r="F72" s="275">
        <v>0</v>
      </c>
      <c r="J72" t="s">
        <v>620</v>
      </c>
      <c r="R72">
        <f t="shared" si="0"/>
        <v>0</v>
      </c>
    </row>
    <row r="73" spans="4:18" ht="15">
      <c r="D73" s="332"/>
      <c r="E73" s="337" t="s">
        <v>621</v>
      </c>
      <c r="F73" s="274">
        <v>0</v>
      </c>
      <c r="J73" t="s">
        <v>621</v>
      </c>
      <c r="R73">
        <f t="shared" si="0"/>
        <v>0</v>
      </c>
    </row>
    <row r="74" spans="4:18" ht="15">
      <c r="D74" s="333"/>
      <c r="E74" s="337" t="s">
        <v>572</v>
      </c>
      <c r="F74" s="274">
        <v>0</v>
      </c>
      <c r="J74" t="s">
        <v>790</v>
      </c>
      <c r="R74">
        <f t="shared" si="0"/>
        <v>0</v>
      </c>
    </row>
    <row r="75" spans="4:18" ht="15">
      <c r="D75" s="330"/>
      <c r="E75" s="338" t="s">
        <v>573</v>
      </c>
      <c r="F75" s="274">
        <v>0</v>
      </c>
      <c r="J75" t="s">
        <v>791</v>
      </c>
      <c r="R75">
        <f t="shared" si="0"/>
        <v>0</v>
      </c>
    </row>
    <row r="76" spans="4:18" ht="15">
      <c r="D76" s="332"/>
      <c r="E76" s="337" t="s">
        <v>574</v>
      </c>
      <c r="F76" s="274">
        <v>0</v>
      </c>
      <c r="J76" t="s">
        <v>794</v>
      </c>
      <c r="R76">
        <f t="shared" si="0"/>
        <v>0</v>
      </c>
    </row>
    <row r="77" spans="4:18" ht="15">
      <c r="D77" s="333"/>
      <c r="E77" s="338" t="s">
        <v>575</v>
      </c>
      <c r="F77" s="274">
        <v>0</v>
      </c>
      <c r="J77" t="s">
        <v>795</v>
      </c>
      <c r="R77">
        <f t="shared" si="0"/>
        <v>0</v>
      </c>
    </row>
    <row r="78" spans="4:18" ht="15">
      <c r="D78" s="330"/>
      <c r="E78" s="337" t="s">
        <v>544</v>
      </c>
      <c r="F78" s="274">
        <v>0</v>
      </c>
      <c r="J78" t="s">
        <v>806</v>
      </c>
      <c r="R78">
        <f t="shared" si="0"/>
        <v>0</v>
      </c>
    </row>
    <row r="79" spans="4:18" ht="15">
      <c r="D79" s="332"/>
      <c r="E79" s="337" t="s">
        <v>576</v>
      </c>
      <c r="F79" s="274">
        <v>0</v>
      </c>
      <c r="J79" t="s">
        <v>796</v>
      </c>
      <c r="R79">
        <f t="shared" si="0"/>
        <v>0</v>
      </c>
    </row>
    <row r="80" spans="4:18" ht="15">
      <c r="D80" s="332"/>
      <c r="E80" s="337" t="s">
        <v>577</v>
      </c>
      <c r="F80" s="36">
        <v>0</v>
      </c>
      <c r="J80" t="s">
        <v>797</v>
      </c>
      <c r="R80">
        <f t="shared" si="0"/>
        <v>0</v>
      </c>
    </row>
    <row r="81" spans="4:18" ht="15">
      <c r="D81" s="332"/>
      <c r="E81" s="337" t="s">
        <v>540</v>
      </c>
      <c r="F81" s="275">
        <v>0</v>
      </c>
      <c r="J81" t="s">
        <v>798</v>
      </c>
      <c r="R81">
        <f t="shared" si="0"/>
        <v>0</v>
      </c>
    </row>
    <row r="82" spans="4:18" ht="15">
      <c r="D82" s="333"/>
      <c r="E82" s="337" t="s">
        <v>541</v>
      </c>
      <c r="F82" s="36">
        <v>0</v>
      </c>
      <c r="J82" t="s">
        <v>799</v>
      </c>
      <c r="R82">
        <f t="shared" si="0"/>
        <v>0</v>
      </c>
    </row>
    <row r="83" spans="4:18" ht="29">
      <c r="D83" s="330"/>
      <c r="E83" s="338" t="s">
        <v>542</v>
      </c>
      <c r="F83" s="36">
        <v>0</v>
      </c>
      <c r="J83" t="s">
        <v>800</v>
      </c>
      <c r="R83">
        <f aca="true" t="shared" si="1" ref="R83:R113">+IF(COUNT(F83),+F83,"")</f>
        <v>0</v>
      </c>
    </row>
    <row r="84" spans="4:18" ht="29">
      <c r="D84" s="332"/>
      <c r="E84" s="337" t="s">
        <v>543</v>
      </c>
      <c r="F84" s="275">
        <v>0</v>
      </c>
      <c r="J84" t="s">
        <v>801</v>
      </c>
      <c r="R84">
        <f t="shared" si="1"/>
        <v>0</v>
      </c>
    </row>
    <row r="85" spans="4:18" ht="15">
      <c r="D85" s="333"/>
      <c r="E85" s="337" t="s">
        <v>525</v>
      </c>
      <c r="F85" s="274">
        <v>0</v>
      </c>
      <c r="J85" t="s">
        <v>802</v>
      </c>
      <c r="R85">
        <f t="shared" si="1"/>
        <v>0</v>
      </c>
    </row>
    <row r="86" spans="4:18" ht="15">
      <c r="D86" s="330"/>
      <c r="E86" s="337" t="s">
        <v>527</v>
      </c>
      <c r="F86" s="274">
        <v>0</v>
      </c>
      <c r="J86" t="s">
        <v>803</v>
      </c>
      <c r="R86">
        <f t="shared" si="1"/>
        <v>0</v>
      </c>
    </row>
    <row r="87" spans="4:18" ht="15">
      <c r="D87" s="332"/>
      <c r="E87" s="337" t="s">
        <v>528</v>
      </c>
      <c r="F87" s="36">
        <v>0</v>
      </c>
      <c r="J87" t="s">
        <v>804</v>
      </c>
      <c r="R87">
        <f t="shared" si="1"/>
        <v>0</v>
      </c>
    </row>
    <row r="88" spans="4:18" ht="15">
      <c r="D88" s="331"/>
      <c r="E88" s="334" t="s">
        <v>529</v>
      </c>
      <c r="F88" s="361">
        <v>0</v>
      </c>
      <c r="J88" t="s">
        <v>805</v>
      </c>
      <c r="R88">
        <f t="shared" si="1"/>
        <v>0</v>
      </c>
    </row>
    <row r="89" spans="4:18" ht="15">
      <c r="D89" s="383"/>
      <c r="E89" s="383" t="s">
        <v>545</v>
      </c>
      <c r="F89" s="356">
        <f>IF(COUNT(F58:F88),ROUND(SUM(F58)-SUM(F59)+SUM(F60)-SUM(F61)+SUM(F62)-SUM(F63)+SUM(F64)-SUM(F65)+SUM(F66)-SUM(F67)+SUM(F68)-SUM(F69)+SUM(F70)-SUM(F71)+SUM(F72)-SUM(F73)+SUM(F74)-SUM(F75)+SUM(F76)-SUM(F77)+SUM(F78)+SUM(F79)-SUM(F80)-SUM(F81)+SUM(F82)-SUM(F83)+SUM(F84:F86)-SUM(F87)+SUM(F88),3),"")</f>
        <v>0</v>
      </c>
      <c r="J89" t="s">
        <v>545</v>
      </c>
      <c r="R89">
        <f t="shared" si="1"/>
        <v>0</v>
      </c>
    </row>
    <row r="90" spans="4:18" ht="15">
      <c r="D90" s="304"/>
      <c r="E90" s="305" t="s">
        <v>829</v>
      </c>
      <c r="F90" s="304"/>
      <c r="J90" t="s">
        <v>546</v>
      </c>
      <c r="R90" t="str">
        <f t="shared" si="1"/>
        <v/>
      </c>
    </row>
    <row r="91" spans="4:18" ht="15">
      <c r="D91" s="329"/>
      <c r="E91" s="335" t="s">
        <v>622</v>
      </c>
      <c r="F91" s="362">
        <v>0</v>
      </c>
      <c r="J91" t="s">
        <v>622</v>
      </c>
      <c r="R91">
        <f t="shared" si="1"/>
        <v>0</v>
      </c>
    </row>
    <row r="92" spans="4:18" ht="15">
      <c r="D92" s="330"/>
      <c r="E92" s="338" t="s">
        <v>623</v>
      </c>
      <c r="F92" s="36">
        <v>0</v>
      </c>
      <c r="J92" t="s">
        <v>623</v>
      </c>
      <c r="R92">
        <f t="shared" si="1"/>
        <v>0</v>
      </c>
    </row>
    <row r="93" spans="4:18" ht="15">
      <c r="D93" s="333"/>
      <c r="E93" s="339" t="s">
        <v>547</v>
      </c>
      <c r="F93" s="275">
        <v>0</v>
      </c>
      <c r="J93" t="s">
        <v>807</v>
      </c>
      <c r="R93">
        <f t="shared" si="1"/>
        <v>0</v>
      </c>
    </row>
    <row r="94" spans="4:18" ht="15">
      <c r="D94" s="330"/>
      <c r="E94" s="339" t="s">
        <v>548</v>
      </c>
      <c r="F94" s="36">
        <v>0</v>
      </c>
      <c r="J94" t="s">
        <v>808</v>
      </c>
      <c r="R94">
        <f t="shared" si="1"/>
        <v>0</v>
      </c>
    </row>
    <row r="95" spans="4:18" ht="15">
      <c r="D95" s="333"/>
      <c r="E95" s="337" t="s">
        <v>580</v>
      </c>
      <c r="F95" s="36">
        <v>0</v>
      </c>
      <c r="J95" t="s">
        <v>809</v>
      </c>
      <c r="R95">
        <f t="shared" si="1"/>
        <v>0</v>
      </c>
    </row>
    <row r="96" spans="4:18" ht="15">
      <c r="D96" s="333"/>
      <c r="E96" s="338" t="s">
        <v>581</v>
      </c>
      <c r="F96" s="36">
        <v>0</v>
      </c>
      <c r="J96" t="s">
        <v>810</v>
      </c>
      <c r="R96">
        <f t="shared" si="1"/>
        <v>0</v>
      </c>
    </row>
    <row r="97" spans="4:18" ht="15">
      <c r="D97" s="330"/>
      <c r="E97" s="339" t="s">
        <v>582</v>
      </c>
      <c r="F97" s="275">
        <v>0</v>
      </c>
      <c r="J97" t="s">
        <v>811</v>
      </c>
      <c r="R97">
        <f t="shared" si="1"/>
        <v>0</v>
      </c>
    </row>
    <row r="98" spans="4:18" ht="15">
      <c r="D98" s="333"/>
      <c r="E98" s="337" t="s">
        <v>549</v>
      </c>
      <c r="F98" s="36">
        <v>0</v>
      </c>
      <c r="J98" t="s">
        <v>812</v>
      </c>
      <c r="R98">
        <f t="shared" si="1"/>
        <v>0</v>
      </c>
    </row>
    <row r="99" spans="4:18" ht="15">
      <c r="D99" s="333"/>
      <c r="E99" s="338" t="s">
        <v>550</v>
      </c>
      <c r="F99" s="275">
        <v>39.51</v>
      </c>
      <c r="J99" t="s">
        <v>813</v>
      </c>
      <c r="R99">
        <f t="shared" si="1"/>
        <v>39.51</v>
      </c>
    </row>
    <row r="100" spans="4:18" ht="15">
      <c r="D100" s="333"/>
      <c r="E100" s="339" t="s">
        <v>551</v>
      </c>
      <c r="F100" s="36">
        <v>11.52</v>
      </c>
      <c r="J100" t="s">
        <v>814</v>
      </c>
      <c r="R100">
        <f t="shared" si="1"/>
        <v>11.52</v>
      </c>
    </row>
    <row r="101" spans="4:18" ht="15">
      <c r="D101" s="333"/>
      <c r="E101" s="339" t="s">
        <v>583</v>
      </c>
      <c r="F101" s="36">
        <v>0</v>
      </c>
      <c r="J101" t="s">
        <v>815</v>
      </c>
      <c r="R101">
        <f t="shared" si="1"/>
        <v>0</v>
      </c>
    </row>
    <row r="102" spans="4:18" ht="15">
      <c r="D102" s="333"/>
      <c r="E102" s="337" t="s">
        <v>584</v>
      </c>
      <c r="F102" s="36">
        <v>0</v>
      </c>
      <c r="J102" t="s">
        <v>816</v>
      </c>
      <c r="R102">
        <f t="shared" si="1"/>
        <v>0</v>
      </c>
    </row>
    <row r="103" spans="4:18" ht="15">
      <c r="D103" s="333"/>
      <c r="E103" s="338" t="s">
        <v>552</v>
      </c>
      <c r="F103" s="36">
        <v>0</v>
      </c>
      <c r="J103" t="s">
        <v>817</v>
      </c>
      <c r="R103">
        <f t="shared" si="1"/>
        <v>0</v>
      </c>
    </row>
    <row r="104" spans="4:18" ht="15">
      <c r="D104" s="333"/>
      <c r="E104" s="339" t="s">
        <v>526</v>
      </c>
      <c r="F104" s="36">
        <v>1.44</v>
      </c>
      <c r="J104" t="s">
        <v>818</v>
      </c>
      <c r="R104">
        <f t="shared" si="1"/>
        <v>1.44</v>
      </c>
    </row>
    <row r="105" spans="4:18" ht="15">
      <c r="D105" s="333"/>
      <c r="E105" s="337" t="s">
        <v>528</v>
      </c>
      <c r="F105" s="36">
        <v>0</v>
      </c>
      <c r="J105" t="s">
        <v>819</v>
      </c>
      <c r="R105">
        <f t="shared" si="1"/>
        <v>0</v>
      </c>
    </row>
    <row r="106" spans="4:18" ht="15">
      <c r="D106" s="328"/>
      <c r="E106" s="334" t="s">
        <v>529</v>
      </c>
      <c r="F106" s="361">
        <v>17.77</v>
      </c>
      <c r="J106" t="s">
        <v>820</v>
      </c>
      <c r="R106">
        <f t="shared" si="1"/>
        <v>17.77</v>
      </c>
    </row>
    <row r="107" spans="4:18" ht="15">
      <c r="D107" s="384"/>
      <c r="E107" s="383" t="s">
        <v>553</v>
      </c>
      <c r="F107" s="356">
        <f>IF(COUNT(F91:F106),ROUND(SUM(F91)-SUM(F92)+SUM(F93)+SUM(F94)-SUM(F95)-SUM(F96)+SUM(F97)+SUM(F98)+SUM(F99)-SUM(F100)-SUM(F101)-SUM(F102)-SUM(F103)-SUM(F104)-SUM(F105)+SUM(F106),3),"")</f>
        <v>44.32</v>
      </c>
      <c r="J107" t="s">
        <v>553</v>
      </c>
      <c r="R107">
        <f t="shared" si="1"/>
        <v>44.32</v>
      </c>
    </row>
    <row r="108" spans="4:18" ht="29">
      <c r="D108" s="384"/>
      <c r="E108" s="383" t="s">
        <v>554</v>
      </c>
      <c r="F108" s="356">
        <f>IF(COUNT(F56:F107),ROUND(SUM(F56)+SUM(F89)+SUM(F107),3),"")</f>
        <v>-0.15</v>
      </c>
      <c r="J108" t="s">
        <v>554</v>
      </c>
      <c r="R108">
        <f t="shared" si="1"/>
        <v>-0.15</v>
      </c>
    </row>
    <row r="109" spans="4:18" ht="15">
      <c r="D109" s="304"/>
      <c r="E109" s="305" t="s">
        <v>556</v>
      </c>
      <c r="F109" s="304"/>
      <c r="J109" t="s">
        <v>555</v>
      </c>
      <c r="R109" t="str">
        <f t="shared" si="1"/>
        <v/>
      </c>
    </row>
    <row r="110" spans="4:18" ht="15">
      <c r="D110" s="98"/>
      <c r="E110" s="303" t="s">
        <v>556</v>
      </c>
      <c r="F110" s="360">
        <v>0</v>
      </c>
      <c r="J110" t="s">
        <v>556</v>
      </c>
      <c r="R110">
        <f t="shared" si="1"/>
        <v>0</v>
      </c>
    </row>
    <row r="111" spans="4:18" ht="15">
      <c r="D111" s="384"/>
      <c r="E111" s="383" t="s">
        <v>557</v>
      </c>
      <c r="F111" s="356">
        <f>IF(COUNT(F108,F110),ROUND(SUM(F108)+SUM(F110),3),"")</f>
        <v>-0.15</v>
      </c>
      <c r="J111" t="s">
        <v>557</v>
      </c>
      <c r="R111">
        <f t="shared" si="1"/>
        <v>-0.15</v>
      </c>
    </row>
    <row r="112" spans="4:18" ht="15">
      <c r="D112" s="98"/>
      <c r="E112" s="303" t="s">
        <v>558</v>
      </c>
      <c r="F112" s="360">
        <v>1.35</v>
      </c>
      <c r="J112" t="s">
        <v>558</v>
      </c>
      <c r="R112">
        <f t="shared" si="1"/>
        <v>1.35</v>
      </c>
    </row>
    <row r="113" spans="4:18" ht="15">
      <c r="D113" s="384"/>
      <c r="E113" s="383" t="s">
        <v>559</v>
      </c>
      <c r="F113" s="356">
        <f>IF(COUNT(F111,F112),ROUND(SUM(F111)+SUM(F112),3),"")</f>
        <v>1.2</v>
      </c>
      <c r="J113" t="s">
        <v>559</v>
      </c>
      <c r="R113">
        <f t="shared" si="1"/>
        <v>1.2</v>
      </c>
    </row>
    <row r="114" ht="15"/>
  </sheetData>
  <sheetProtection algorithmName="SHA-512" hashValue="YYoyMQ3xwwCrVeSN/mbUo0pvMi+OjMRqghkT6wiyI1iCqf5aG4Hw4s/HYiSZxU0VV6VSFJ8RTtN3+Xw+/vYIQQ==" saltValue="6T7lsFvWSxGanUN1Rc8U0w==" spinCount="100000" sheet="1" objects="1" scenarios="1"/>
  <mergeCells count="3">
    <mergeCell ref="D8:F8"/>
    <mergeCell ref="D9:E9"/>
    <mergeCell ref="E14:F14"/>
  </mergeCells>
  <dataValidations count="1">
    <dataValidation type="list" allowBlank="1" showInputMessage="1" showErrorMessage="1" sqref="F12">
      <formula1>$N$12:$N$13</formula1>
    </dataValidation>
  </dataValidation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D1:AA74"/>
  <sheetViews>
    <sheetView showGridLines="0" zoomScale="85" zoomScaleNormal="85" workbookViewId="0" topLeftCell="C18">
      <selection activeCell="E28" sqref="E28"/>
    </sheetView>
  </sheetViews>
  <sheetFormatPr defaultColWidth="0" defaultRowHeight="15" zeroHeight="1"/>
  <cols>
    <col min="1" max="2" width="2.7109375" style="0" hidden="1" customWidth="1"/>
    <col min="3" max="3" width="2.7109375" style="0" customWidth="1"/>
    <col min="4" max="4" width="55.57421875" style="0" customWidth="1"/>
    <col min="5" max="5" width="32.421875" style="0" customWidth="1"/>
    <col min="6" max="6" width="8.421875" style="0" customWidth="1"/>
    <col min="7" max="8" width="8.28125" style="0" customWidth="1"/>
    <col min="9" max="9" width="8.7109375" style="0" customWidth="1"/>
    <col min="10" max="16383" width="4.00390625" style="0" hidden="1" customWidth="1"/>
    <col min="16384" max="16384" width="5.8515625" style="0" hidden="1" customWidth="1"/>
  </cols>
  <sheetData>
    <row r="1" spans="18:27" ht="15" hidden="1">
      <c r="R1" t="s">
        <v>487</v>
      </c>
      <c r="S1" t="s">
        <v>488</v>
      </c>
      <c r="Y1" t="s">
        <v>196</v>
      </c>
      <c r="Z1" t="s">
        <v>196</v>
      </c>
      <c r="AA1" t="s">
        <v>480</v>
      </c>
    </row>
    <row r="2" spans="18:27" ht="18.75" customHeight="1" hidden="1">
      <c r="R2" t="s">
        <v>11</v>
      </c>
      <c r="T2" t="s">
        <v>16</v>
      </c>
      <c r="Y2" t="s">
        <v>56</v>
      </c>
      <c r="Z2" t="s">
        <v>56</v>
      </c>
      <c r="AA2" t="s">
        <v>481</v>
      </c>
    </row>
    <row r="3" spans="17:27" ht="19.5" customHeight="1" hidden="1">
      <c r="Q3" t="s">
        <v>14</v>
      </c>
      <c r="R3" t="s">
        <v>50</v>
      </c>
      <c r="T3" t="s">
        <v>55</v>
      </c>
      <c r="Y3" t="s">
        <v>197</v>
      </c>
      <c r="Z3" t="s">
        <v>197</v>
      </c>
      <c r="AA3" t="s">
        <v>482</v>
      </c>
    </row>
    <row r="4" spans="5:26" ht="35.15" customHeight="1">
      <c r="E4" s="234" t="s">
        <v>510</v>
      </c>
      <c r="Q4" t="s">
        <v>49</v>
      </c>
      <c r="R4" t="s">
        <v>51</v>
      </c>
      <c r="S4" t="s">
        <v>194</v>
      </c>
      <c r="Y4" t="s">
        <v>309</v>
      </c>
      <c r="Z4" t="s">
        <v>309</v>
      </c>
    </row>
    <row r="5" spans="4:26" ht="27" customHeight="1">
      <c r="D5" s="455" t="s">
        <v>0</v>
      </c>
      <c r="E5" s="456"/>
      <c r="F5" s="456"/>
      <c r="G5" s="456"/>
      <c r="H5" s="457"/>
      <c r="R5" t="s">
        <v>52</v>
      </c>
      <c r="S5" t="s">
        <v>195</v>
      </c>
      <c r="T5" t="s">
        <v>196</v>
      </c>
      <c r="U5" t="s">
        <v>56</v>
      </c>
      <c r="Y5" t="s">
        <v>57</v>
      </c>
      <c r="Z5" t="s">
        <v>310</v>
      </c>
    </row>
    <row r="6" spans="4:26" ht="20.15" customHeight="1">
      <c r="D6" s="240" t="s">
        <v>1</v>
      </c>
      <c r="E6" s="241">
        <v>531676</v>
      </c>
      <c r="F6" s="446"/>
      <c r="G6" s="447"/>
      <c r="H6" s="448"/>
      <c r="R6" t="s">
        <v>200</v>
      </c>
      <c r="S6" t="s">
        <v>54</v>
      </c>
      <c r="T6" t="s">
        <v>56</v>
      </c>
      <c r="U6" t="s">
        <v>57</v>
      </c>
      <c r="Z6" t="s">
        <v>57</v>
      </c>
    </row>
    <row r="7" spans="4:20" ht="20.15" customHeight="1">
      <c r="D7" s="242" t="s">
        <v>316</v>
      </c>
      <c r="E7" s="243"/>
      <c r="F7" s="449"/>
      <c r="G7" s="450"/>
      <c r="H7" s="451"/>
      <c r="R7" t="s">
        <v>53</v>
      </c>
      <c r="T7" t="s">
        <v>197</v>
      </c>
    </row>
    <row r="8" spans="4:22" ht="20.15" customHeight="1">
      <c r="D8" s="242" t="s">
        <v>317</v>
      </c>
      <c r="E8" s="243"/>
      <c r="F8" s="449"/>
      <c r="G8" s="450"/>
      <c r="H8" s="451"/>
      <c r="T8" t="s">
        <v>57</v>
      </c>
      <c r="U8" t="s">
        <v>702</v>
      </c>
      <c r="V8" t="s">
        <v>624</v>
      </c>
    </row>
    <row r="9" spans="4:22" ht="20.15" customHeight="1">
      <c r="D9" s="242" t="s">
        <v>318</v>
      </c>
      <c r="E9" s="244" t="s">
        <v>831</v>
      </c>
      <c r="F9" s="449"/>
      <c r="G9" s="450"/>
      <c r="H9" s="451"/>
      <c r="U9" t="s">
        <v>703</v>
      </c>
      <c r="V9" t="s">
        <v>704</v>
      </c>
    </row>
    <row r="10" spans="4:15" ht="18" customHeight="1">
      <c r="D10" s="242" t="s">
        <v>2</v>
      </c>
      <c r="E10" s="245" t="s">
        <v>832</v>
      </c>
      <c r="F10" s="449"/>
      <c r="G10" s="450"/>
      <c r="H10" s="451"/>
      <c r="O10" t="s">
        <v>183</v>
      </c>
    </row>
    <row r="11" spans="4:17" ht="19.5" customHeight="1" hidden="1">
      <c r="D11" s="242" t="s">
        <v>486</v>
      </c>
      <c r="E11" s="261"/>
      <c r="F11" s="449"/>
      <c r="G11" s="450"/>
      <c r="H11" s="451"/>
      <c r="O11" t="s">
        <v>185</v>
      </c>
      <c r="Q11" s="49" t="s">
        <v>245</v>
      </c>
    </row>
    <row r="12" spans="4:26" ht="52.5" customHeight="1">
      <c r="D12" s="242" t="s">
        <v>180</v>
      </c>
      <c r="E12" s="246" t="s">
        <v>183</v>
      </c>
      <c r="F12" s="449"/>
      <c r="G12" s="450"/>
      <c r="H12" s="451"/>
      <c r="O12" t="s">
        <v>187</v>
      </c>
      <c r="Q12" s="49" t="s">
        <v>3</v>
      </c>
      <c r="R12" t="s">
        <v>3</v>
      </c>
      <c r="S12" s="135" t="s">
        <v>20</v>
      </c>
      <c r="Z12">
        <v>12</v>
      </c>
    </row>
    <row r="13" spans="4:19" ht="20.15" customHeight="1">
      <c r="D13" s="247" t="s">
        <v>193</v>
      </c>
      <c r="E13" s="248" t="s">
        <v>3</v>
      </c>
      <c r="F13" s="251" t="s">
        <v>19</v>
      </c>
      <c r="G13" s="251">
        <v>2021</v>
      </c>
      <c r="H13" s="458"/>
      <c r="Q13" s="49" t="s">
        <v>25</v>
      </c>
      <c r="R13" t="s">
        <v>25</v>
      </c>
      <c r="S13" s="135" t="s">
        <v>22</v>
      </c>
    </row>
    <row r="14" spans="4:19" ht="20.15" customHeight="1">
      <c r="D14" s="242" t="s">
        <v>192</v>
      </c>
      <c r="E14" s="248" t="s">
        <v>4</v>
      </c>
      <c r="F14" s="248" t="s">
        <v>21</v>
      </c>
      <c r="G14" s="246">
        <v>2022</v>
      </c>
      <c r="H14" s="458"/>
      <c r="Q14" s="49" t="s">
        <v>21</v>
      </c>
      <c r="R14" t="s">
        <v>21</v>
      </c>
      <c r="S14" s="135" t="s">
        <v>48</v>
      </c>
    </row>
    <row r="15" spans="4:19" ht="20.15" customHeight="1">
      <c r="D15" s="249" t="s">
        <v>108</v>
      </c>
      <c r="E15" s="248" t="s">
        <v>44</v>
      </c>
      <c r="F15" s="252" t="s">
        <v>23</v>
      </c>
      <c r="G15" s="248">
        <v>2022</v>
      </c>
      <c r="H15" s="458"/>
      <c r="Q15" s="49" t="s">
        <v>19</v>
      </c>
      <c r="R15" t="s">
        <v>19</v>
      </c>
      <c r="S15" s="135">
        <v>2017</v>
      </c>
    </row>
    <row r="16" spans="4:19" ht="35.25" customHeight="1">
      <c r="D16" s="247" t="s">
        <v>6</v>
      </c>
      <c r="E16" s="250" t="s">
        <v>29</v>
      </c>
      <c r="F16" s="253" t="s">
        <v>23</v>
      </c>
      <c r="G16" s="253">
        <v>2022</v>
      </c>
      <c r="H16" s="458"/>
      <c r="Q16" s="49" t="s">
        <v>23</v>
      </c>
      <c r="R16" t="s">
        <v>23</v>
      </c>
      <c r="S16" s="136">
        <v>2018</v>
      </c>
    </row>
    <row r="17" spans="4:19" ht="20.15" customHeight="1">
      <c r="D17" s="242" t="s">
        <v>8</v>
      </c>
      <c r="E17" s="75" t="s">
        <v>9</v>
      </c>
      <c r="F17" s="264"/>
      <c r="G17" s="265"/>
      <c r="H17" s="266"/>
      <c r="Q17" s="49" t="s">
        <v>26</v>
      </c>
      <c r="R17" t="s">
        <v>26</v>
      </c>
      <c r="S17" s="136">
        <v>2019</v>
      </c>
    </row>
    <row r="18" spans="4:26" ht="51" customHeight="1">
      <c r="D18" s="247" t="s">
        <v>10</v>
      </c>
      <c r="E18" s="255" t="s">
        <v>51</v>
      </c>
      <c r="F18" s="462" t="s">
        <v>511</v>
      </c>
      <c r="G18" s="463"/>
      <c r="H18" s="464"/>
      <c r="Q18" s="49" t="s">
        <v>27</v>
      </c>
      <c r="R18" t="s">
        <v>27</v>
      </c>
      <c r="S18" s="136">
        <v>2020</v>
      </c>
      <c r="Z18" t="e">
        <f>IF($E$12=$O$11,Dbt,IF($Z$12=15,Diff15,IF($Z$12=18,Diff18,IF($Z$12&lt;=12,Diff12,Eqt))))</f>
        <v>#VALUE!</v>
      </c>
    </row>
    <row r="19" spans="4:19" ht="20.15" customHeight="1">
      <c r="D19" s="242" t="s">
        <v>12</v>
      </c>
      <c r="E19" s="256" t="s">
        <v>57</v>
      </c>
      <c r="F19" s="267"/>
      <c r="G19" s="268"/>
      <c r="H19" s="266"/>
      <c r="Q19" s="49" t="s">
        <v>24</v>
      </c>
      <c r="R19" t="s">
        <v>24</v>
      </c>
      <c r="S19" s="136">
        <v>2021</v>
      </c>
    </row>
    <row r="20" spans="4:19" ht="20.15" customHeight="1">
      <c r="D20" s="242" t="s">
        <v>13</v>
      </c>
      <c r="E20" s="257" t="s">
        <v>49</v>
      </c>
      <c r="F20" s="269"/>
      <c r="G20" s="270"/>
      <c r="H20" s="271"/>
      <c r="Q20" s="49" t="s">
        <v>28</v>
      </c>
      <c r="R20" t="s">
        <v>28</v>
      </c>
      <c r="S20" s="136">
        <v>2022</v>
      </c>
    </row>
    <row r="21" spans="4:19" ht="20.15" customHeight="1">
      <c r="D21" s="254" t="s">
        <v>62</v>
      </c>
      <c r="E21" s="257" t="s">
        <v>16</v>
      </c>
      <c r="F21" s="459" t="s">
        <v>184</v>
      </c>
      <c r="G21" s="460"/>
      <c r="H21" s="461"/>
      <c r="Q21" s="49" t="s">
        <v>29</v>
      </c>
      <c r="R21" t="s">
        <v>29</v>
      </c>
      <c r="S21" s="136">
        <v>2023</v>
      </c>
    </row>
    <row r="22" spans="4:19" ht="20.15" customHeight="1">
      <c r="D22" s="242" t="s">
        <v>17</v>
      </c>
      <c r="E22" s="258" t="s">
        <v>194</v>
      </c>
      <c r="F22" s="446"/>
      <c r="G22" s="447"/>
      <c r="H22" s="448"/>
      <c r="Q22" s="49" t="s">
        <v>30</v>
      </c>
      <c r="R22" t="s">
        <v>30</v>
      </c>
      <c r="S22" s="136">
        <v>2024</v>
      </c>
    </row>
    <row r="23" spans="4:19" ht="49.5" customHeight="1">
      <c r="D23" s="242" t="s">
        <v>18</v>
      </c>
      <c r="E23" s="259" t="s">
        <v>837</v>
      </c>
      <c r="F23" s="452"/>
      <c r="G23" s="453"/>
      <c r="H23" s="454"/>
      <c r="Q23" s="49" t="s">
        <v>31</v>
      </c>
      <c r="R23" t="s">
        <v>31</v>
      </c>
      <c r="S23" s="136">
        <v>2025</v>
      </c>
    </row>
    <row r="24" spans="4:26" ht="20.15" customHeight="1">
      <c r="D24" s="242" t="s">
        <v>500</v>
      </c>
      <c r="E24" s="248" t="s">
        <v>838</v>
      </c>
      <c r="F24" s="251" t="s">
        <v>19</v>
      </c>
      <c r="G24" s="260" t="s">
        <v>245</v>
      </c>
      <c r="H24" s="238" t="s">
        <v>244</v>
      </c>
      <c r="Q24" s="49" t="s">
        <v>32</v>
      </c>
      <c r="S24" s="136">
        <v>2026</v>
      </c>
      <c r="Z24" t="s">
        <v>491</v>
      </c>
    </row>
    <row r="25" spans="4:26" ht="20.15" customHeight="1">
      <c r="D25" s="298" t="s">
        <v>501</v>
      </c>
      <c r="E25" s="248" t="s">
        <v>838</v>
      </c>
      <c r="F25" s="301" t="s">
        <v>23</v>
      </c>
      <c r="G25" s="302" t="s">
        <v>245</v>
      </c>
      <c r="H25" s="239" t="s">
        <v>244</v>
      </c>
      <c r="Q25" s="49" t="s">
        <v>33</v>
      </c>
      <c r="S25" s="136">
        <v>2027</v>
      </c>
      <c r="Z25" t="s">
        <v>492</v>
      </c>
    </row>
    <row r="26" spans="4:19" ht="20.15" customHeight="1">
      <c r="D26" s="382" t="s">
        <v>514</v>
      </c>
      <c r="E26" s="299" t="s">
        <v>702</v>
      </c>
      <c r="F26" s="357"/>
      <c r="G26" s="358"/>
      <c r="H26" s="300"/>
      <c r="Q26" s="49" t="s">
        <v>5</v>
      </c>
      <c r="S26" s="136"/>
    </row>
    <row r="27" spans="4:19" ht="20.15" customHeight="1">
      <c r="D27" s="298" t="s">
        <v>701</v>
      </c>
      <c r="E27" s="299" t="s">
        <v>704</v>
      </c>
      <c r="F27" s="359"/>
      <c r="G27" s="358"/>
      <c r="H27" s="300"/>
      <c r="Q27" s="49" t="s">
        <v>34</v>
      </c>
      <c r="S27" s="136"/>
    </row>
    <row r="28" spans="4:17" ht="31.5" customHeight="1">
      <c r="D28" s="284" t="s">
        <v>484</v>
      </c>
      <c r="E28" s="378" t="s">
        <v>480</v>
      </c>
      <c r="F28" s="446"/>
      <c r="G28" s="447"/>
      <c r="H28" s="448"/>
      <c r="I28" s="283"/>
      <c r="Q28" s="49" t="s">
        <v>35</v>
      </c>
    </row>
    <row r="29" spans="4:17" ht="26.25" customHeight="1" hidden="1">
      <c r="D29" s="375" t="s">
        <v>512</v>
      </c>
      <c r="E29" s="377"/>
      <c r="F29" s="449"/>
      <c r="G29" s="450"/>
      <c r="H29" s="451"/>
      <c r="I29" s="283"/>
      <c r="Q29" s="49" t="s">
        <v>36</v>
      </c>
    </row>
    <row r="30" spans="4:17" ht="33" customHeight="1">
      <c r="D30" s="376"/>
      <c r="F30" s="376"/>
      <c r="G30" s="376"/>
      <c r="H30" s="376"/>
      <c r="Q30" s="49" t="s">
        <v>37</v>
      </c>
    </row>
    <row r="31" ht="15" hidden="1">
      <c r="Q31" s="49" t="s">
        <v>38</v>
      </c>
    </row>
    <row r="32" ht="15" hidden="1">
      <c r="Q32" s="49" t="s">
        <v>39</v>
      </c>
    </row>
    <row r="33" ht="15" hidden="1">
      <c r="Q33" s="49" t="s">
        <v>40</v>
      </c>
    </row>
    <row r="34" ht="15" hidden="1">
      <c r="Q34" s="49" t="s">
        <v>41</v>
      </c>
    </row>
    <row r="35" ht="15" hidden="1">
      <c r="Q35" s="49" t="s">
        <v>42</v>
      </c>
    </row>
    <row r="36" ht="15" hidden="1">
      <c r="Q36" s="49" t="s">
        <v>43</v>
      </c>
    </row>
    <row r="37" ht="15" hidden="1">
      <c r="Q37" s="49" t="s">
        <v>7</v>
      </c>
    </row>
    <row r="38" ht="15" hidden="1">
      <c r="Q38" s="49" t="s">
        <v>44</v>
      </c>
    </row>
    <row r="39" ht="15" hidden="1">
      <c r="Q39" s="49" t="s">
        <v>45</v>
      </c>
    </row>
    <row r="40" ht="15" hidden="1">
      <c r="Q40" s="49" t="s">
        <v>46</v>
      </c>
    </row>
    <row r="41" ht="15" hidden="1">
      <c r="Q41" s="49" t="s">
        <v>47</v>
      </c>
    </row>
    <row r="42" ht="15" hidden="1">
      <c r="Q42" s="49" t="s">
        <v>4</v>
      </c>
    </row>
    <row r="43" ht="15" hidden="1">
      <c r="Q43" s="49" t="s">
        <v>740</v>
      </c>
    </row>
    <row r="44" ht="15" hidden="1">
      <c r="Q44" s="49" t="s">
        <v>741</v>
      </c>
    </row>
    <row r="45" ht="15" hidden="1">
      <c r="Q45" s="49" t="s">
        <v>742</v>
      </c>
    </row>
    <row r="46" ht="15" hidden="1">
      <c r="Q46" s="49" t="s">
        <v>743</v>
      </c>
    </row>
    <row r="47" ht="15" hidden="1">
      <c r="Q47" s="49" t="s">
        <v>744</v>
      </c>
    </row>
    <row r="48" ht="15" hidden="1">
      <c r="Q48" s="49" t="s">
        <v>745</v>
      </c>
    </row>
    <row r="49" ht="15" hidden="1">
      <c r="Q49" s="49" t="s">
        <v>746</v>
      </c>
    </row>
    <row r="50" ht="15" hidden="1">
      <c r="Q50" s="49" t="s">
        <v>747</v>
      </c>
    </row>
    <row r="51" ht="15" hidden="1">
      <c r="Q51" s="49" t="s">
        <v>748</v>
      </c>
    </row>
    <row r="52" ht="15" hidden="1">
      <c r="Q52" s="49" t="s">
        <v>749</v>
      </c>
    </row>
    <row r="53" ht="15" hidden="1">
      <c r="Q53" s="49" t="s">
        <v>750</v>
      </c>
    </row>
    <row r="54" ht="15" hidden="1">
      <c r="Q54" s="49" t="s">
        <v>751</v>
      </c>
    </row>
    <row r="55" ht="15" hidden="1">
      <c r="Q55" s="49" t="s">
        <v>752</v>
      </c>
    </row>
    <row r="56" ht="15" hidden="1">
      <c r="Q56" s="49" t="s">
        <v>753</v>
      </c>
    </row>
    <row r="57" ht="15" hidden="1">
      <c r="Q57" s="49" t="s">
        <v>754</v>
      </c>
    </row>
    <row r="58" ht="15" hidden="1">
      <c r="Q58" s="49" t="s">
        <v>755</v>
      </c>
    </row>
    <row r="59" ht="15" hidden="1">
      <c r="Q59" s="49" t="s">
        <v>756</v>
      </c>
    </row>
    <row r="60" ht="15" hidden="1">
      <c r="Q60" s="49" t="s">
        <v>757</v>
      </c>
    </row>
    <row r="61" ht="15" hidden="1">
      <c r="Q61" s="49" t="s">
        <v>758</v>
      </c>
    </row>
    <row r="62" ht="15" hidden="1">
      <c r="Q62" s="49" t="s">
        <v>759</v>
      </c>
    </row>
    <row r="63" ht="15" hidden="1">
      <c r="Q63" s="49" t="s">
        <v>760</v>
      </c>
    </row>
    <row r="64" ht="15" hidden="1">
      <c r="Q64" s="49" t="s">
        <v>761</v>
      </c>
    </row>
    <row r="65" ht="15" hidden="1">
      <c r="Q65" s="49" t="s">
        <v>762</v>
      </c>
    </row>
    <row r="66" ht="15" hidden="1">
      <c r="Q66" s="49" t="s">
        <v>763</v>
      </c>
    </row>
    <row r="67" ht="15" hidden="1">
      <c r="Q67" s="49" t="s">
        <v>764</v>
      </c>
    </row>
    <row r="68" ht="15" hidden="1">
      <c r="Q68" s="49" t="s">
        <v>765</v>
      </c>
    </row>
    <row r="69" ht="15" hidden="1">
      <c r="Q69" s="49" t="s">
        <v>766</v>
      </c>
    </row>
    <row r="70" ht="15" hidden="1">
      <c r="Q70" s="49" t="s">
        <v>767</v>
      </c>
    </row>
    <row r="71" ht="15" hidden="1">
      <c r="Q71" s="49" t="s">
        <v>768</v>
      </c>
    </row>
    <row r="72" ht="15" hidden="1">
      <c r="Q72" s="49" t="s">
        <v>769</v>
      </c>
    </row>
    <row r="73" ht="15" hidden="1">
      <c r="Q73" s="49" t="s">
        <v>770</v>
      </c>
    </row>
    <row r="74" ht="15" hidden="1">
      <c r="Q74" s="49" t="s">
        <v>771</v>
      </c>
    </row>
  </sheetData>
  <sheetProtection algorithmName="SHA-512" hashValue="jJiSY8ZAac5X9rse+8GFQAnbX3CZDIoFkwzBeptKCORIJqCbD/MU/R3XQ9XoKx9byjsymyU2a9dXM1VGmQYMHg==" saltValue="6khAsCy0XL0OBLH0oqK7Ow==" spinCount="100000" sheet="1" objects="1" scenarios="1"/>
  <mergeCells count="7">
    <mergeCell ref="F28:H29"/>
    <mergeCell ref="F22:H23"/>
    <mergeCell ref="D5:H5"/>
    <mergeCell ref="F6:H12"/>
    <mergeCell ref="H13:H16"/>
    <mergeCell ref="F21:H21"/>
    <mergeCell ref="F18:H18"/>
  </mergeCells>
  <dataValidations count="20" xWindow="465" yWindow="629">
    <dataValidation type="list" allowBlank="1" showInputMessage="1" showErrorMessage="1" sqref="E22">
      <formula1>$S$4:$S$6</formula1>
    </dataValidation>
    <dataValidation type="list" allowBlank="1" showInputMessage="1" showErrorMessage="1" sqref="E21">
      <formula1>$T$2:$T$3</formula1>
    </dataValidation>
    <dataValidation type="list" allowBlank="1" showInputMessage="1" showErrorMessage="1" sqref="E20">
      <formula1>$Q$3:$Q$4</formula1>
    </dataValidation>
    <dataValidation type="list" allowBlank="1" showInputMessage="1" showErrorMessage="1" sqref="E19 Z17">
      <formula1>IF($E$12=$O$11,Dbt,IF($Z$12=15,Diff15,IF($Z$12=18,Diff18,IF($Z$12&lt;=12,Diff12,Eqt))))</formula1>
    </dataValidation>
    <dataValidation type="list" allowBlank="1" showInputMessage="1" showErrorMessage="1" sqref="E18">
      <formula1>$R$4:$R$7</formula1>
    </dataValidation>
    <dataValidation type="list" allowBlank="1" showInputMessage="1" showErrorMessage="1" sqref="E13:E16">
      <formula1>$Q$12:$Q$42</formula1>
    </dataValidation>
    <dataValidation type="list" allowBlank="1" showInputMessage="1" showErrorMessage="1" sqref="G14:G16">
      <formula1>$S$13:$S$20</formula1>
    </dataValidation>
    <dataValidation type="list" allowBlank="1" showInputMessage="1" showErrorMessage="1" sqref="F13:F16">
      <formula1>$R$12:$R$23</formula1>
    </dataValidation>
    <dataValidation type="list" allowBlank="1" showInputMessage="1" showErrorMessage="1" sqref="E12">
      <formula1>$O$10:$O$11</formula1>
    </dataValidation>
    <dataValidation type="list" allowBlank="1" showInputMessage="1" showErrorMessage="1" sqref="F24:F25">
      <formula1>$Q$11:$Q$36</formula1>
    </dataValidation>
    <dataValidation type="list" allowBlank="1" showInputMessage="1" showErrorMessage="1" sqref="G24:G25">
      <formula1>$Q$11:$Q$72</formula1>
    </dataValidation>
    <dataValidation type="textLength" operator="equal" allowBlank="1" showInputMessage="1" showErrorMessage="1" sqref="E9">
      <formula1>12</formula1>
    </dataValidation>
    <dataValidation type="list" allowBlank="1" showInputMessage="1" showErrorMessage="1" sqref="G13">
      <formula1>$S$13:$S$19</formula1>
    </dataValidation>
    <dataValidation type="list" allowBlank="1" showInputMessage="1" showErrorMessage="1" sqref="E28">
      <formula1>$AA$1:$AA$3</formula1>
    </dataValidation>
    <dataValidation type="textLength" operator="equal" allowBlank="1" showInputMessage="1" showErrorMessage="1" sqref="E6">
      <formula1>6</formula1>
    </dataValidation>
    <dataValidation allowBlank="1" showInputMessage="1" showErrorMessage="1" prompt="Enter start date of board meeting_x000a_in dd-MM-yyyy fromat" sqref="E24"/>
    <dataValidation allowBlank="1" showInputMessage="1" showErrorMessage="1" prompt="Enter end date of board meeting_x000a_in dd-MM-yyyy format" sqref="E25"/>
    <dataValidation allowBlank="1" showInputMessage="1" showErrorMessage="1" prompt="Please enter 18 digits UDIN" sqref="E29"/>
    <dataValidation type="list" allowBlank="1" showInputMessage="1" showErrorMessage="1" sqref="E26">
      <formula1>$U$8:$U$9</formula1>
    </dataValidation>
    <dataValidation type="list" allowBlank="1" showInputMessage="1" showErrorMessage="1" sqref="E27">
      <formula1>$V$8:$V$9</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8:S80"/>
  <sheetViews>
    <sheetView showGridLines="0" zoomScale="85" zoomScaleNormal="85" workbookViewId="0" topLeftCell="C7">
      <selection activeCell="F7" sqref="F7"/>
    </sheetView>
  </sheetViews>
  <sheetFormatPr defaultColWidth="0" defaultRowHeight="15" zeroHeight="1"/>
  <cols>
    <col min="1" max="2" width="2.7109375" style="0" hidden="1" customWidth="1"/>
    <col min="3" max="3" width="2.7109375" style="0" customWidth="1"/>
    <col min="4" max="4" width="6.7109375" style="0" customWidth="1"/>
    <col min="5" max="5" width="69.421875" style="0" customWidth="1"/>
    <col min="6" max="6" width="28.7109375" style="0" customWidth="1"/>
    <col min="7" max="7" width="30.00390625" style="0" customWidth="1"/>
    <col min="8" max="8" width="2.7109375" style="0" customWidth="1"/>
    <col min="9" max="10" width="2.7109375" style="0" hidden="1" customWidth="1"/>
    <col min="11" max="16382" width="4.421875" style="0" hidden="1" customWidth="1"/>
    <col min="16383" max="16383" width="20.7109375" style="0" hidden="1" customWidth="1"/>
    <col min="16384" max="16384" width="3.140625" style="0" hidden="1" customWidth="1"/>
  </cols>
  <sheetData>
    <row r="7" ht="34.5" customHeight="1"/>
    <row r="8" spans="4:7" ht="40" customHeight="1">
      <c r="D8" s="465" t="s">
        <v>308</v>
      </c>
      <c r="E8" s="466"/>
      <c r="F8" s="466"/>
      <c r="G8" s="467"/>
    </row>
    <row r="9" spans="4:7" ht="43.5">
      <c r="D9" s="468" t="s">
        <v>104</v>
      </c>
      <c r="E9" s="469"/>
      <c r="F9" s="15" t="s">
        <v>305</v>
      </c>
      <c r="G9" s="15" t="s">
        <v>58</v>
      </c>
    </row>
    <row r="10" spans="4:9" ht="20.15" customHeight="1">
      <c r="D10" s="65" t="s">
        <v>59</v>
      </c>
      <c r="E10" s="1" t="s">
        <v>190</v>
      </c>
      <c r="F10" s="235" t="s">
        <v>833</v>
      </c>
      <c r="G10" s="2" t="s">
        <v>835</v>
      </c>
      <c r="I10" s="191"/>
    </row>
    <row r="11" spans="4:7" ht="20.15" customHeight="1">
      <c r="D11" s="65" t="s">
        <v>60</v>
      </c>
      <c r="E11" s="1" t="s">
        <v>191</v>
      </c>
      <c r="F11" s="236" t="s">
        <v>834</v>
      </c>
      <c r="G11" s="2" t="s">
        <v>834</v>
      </c>
    </row>
    <row r="12" spans="4:15" ht="20.15" customHeight="1">
      <c r="D12" s="65" t="s">
        <v>61</v>
      </c>
      <c r="E12" s="1" t="s">
        <v>62</v>
      </c>
      <c r="F12" s="385" t="str">
        <f>+IF(COUNTA('General Info'!E21),'General Info'!E21,"")</f>
        <v>Audited</v>
      </c>
      <c r="G12" s="385" t="str">
        <f>+IF(COUNTA('General Info'!E21),'General Info'!E21,"")</f>
        <v>Audited</v>
      </c>
      <c r="O12" t="s">
        <v>16</v>
      </c>
    </row>
    <row r="13" spans="4:15" ht="20.15" customHeight="1">
      <c r="D13" s="65" t="s">
        <v>63</v>
      </c>
      <c r="E13" s="1" t="s">
        <v>13</v>
      </c>
      <c r="F13" s="272" t="str">
        <f>+IF(COUNTA('General Info'!E20),'General Info'!E20,"")</f>
        <v>Standalone</v>
      </c>
      <c r="G13" s="273" t="str">
        <f>+IF(COUNTA('General Info'!E20),'General Info'!E20,"")</f>
        <v>Standalone</v>
      </c>
      <c r="O13" t="s">
        <v>55</v>
      </c>
    </row>
    <row r="14" spans="4:7" ht="41.25" customHeight="1">
      <c r="D14" s="205" t="s">
        <v>103</v>
      </c>
      <c r="E14" s="472" t="s">
        <v>478</v>
      </c>
      <c r="F14" s="473"/>
      <c r="G14" s="474"/>
    </row>
    <row r="15" spans="4:7" ht="20.15" customHeight="1">
      <c r="D15" s="44">
        <v>1</v>
      </c>
      <c r="E15" s="16" t="s">
        <v>246</v>
      </c>
      <c r="F15" s="470"/>
      <c r="G15" s="471"/>
    </row>
    <row r="16" spans="4:19" ht="20.15" customHeight="1">
      <c r="D16" s="45"/>
      <c r="E16" s="64" t="s">
        <v>227</v>
      </c>
      <c r="F16" s="6">
        <v>0</v>
      </c>
      <c r="G16" s="363">
        <v>0</v>
      </c>
      <c r="S16">
        <f>+IF(COUNT(F16),+F16,"")</f>
        <v>0</v>
      </c>
    </row>
    <row r="17" spans="4:19" ht="20.15" customHeight="1">
      <c r="D17" s="41"/>
      <c r="E17" s="64" t="s">
        <v>71</v>
      </c>
      <c r="F17" s="274">
        <v>4.02</v>
      </c>
      <c r="G17" s="364">
        <v>17.77</v>
      </c>
      <c r="S17">
        <f aca="true" t="shared" si="0" ref="S17:S77">+IF(COUNT(F17),+F17,"")</f>
        <v>4.02</v>
      </c>
    </row>
    <row r="18" spans="4:19" ht="20.15" customHeight="1">
      <c r="D18" s="42"/>
      <c r="E18" s="68" t="s">
        <v>228</v>
      </c>
      <c r="F18" s="354">
        <f>+IF(COUNT(F16:F17),ROUND(SUM(F16:F17),3),"")</f>
        <v>4.02</v>
      </c>
      <c r="G18" s="354">
        <f aca="true" t="shared" si="1" ref="G18">+IF(COUNT(G16:G17),ROUND(SUM(G16:G17),3),"")</f>
        <v>17.77</v>
      </c>
      <c r="S18">
        <f t="shared" si="0"/>
        <v>4.02</v>
      </c>
    </row>
    <row r="19" spans="4:19" ht="20.15" customHeight="1">
      <c r="D19" s="44">
        <v>2</v>
      </c>
      <c r="E19" s="39" t="s">
        <v>64</v>
      </c>
      <c r="F19" s="470"/>
      <c r="G19" s="471"/>
      <c r="S19" t="str">
        <f t="shared" si="0"/>
        <v/>
      </c>
    </row>
    <row r="20" spans="4:19" ht="20.15" customHeight="1">
      <c r="D20" s="43" t="s">
        <v>163</v>
      </c>
      <c r="E20" s="63" t="s">
        <v>65</v>
      </c>
      <c r="F20" s="6">
        <v>0</v>
      </c>
      <c r="G20" s="363">
        <v>0</v>
      </c>
      <c r="S20">
        <f t="shared" si="0"/>
        <v>0</v>
      </c>
    </row>
    <row r="21" spans="4:19" ht="20.15" customHeight="1">
      <c r="D21" s="41" t="s">
        <v>164</v>
      </c>
      <c r="E21" s="64" t="s">
        <v>66</v>
      </c>
      <c r="F21" s="36">
        <v>0</v>
      </c>
      <c r="G21" s="365">
        <v>0</v>
      </c>
      <c r="S21">
        <f t="shared" si="0"/>
        <v>0</v>
      </c>
    </row>
    <row r="22" spans="4:19" ht="15">
      <c r="D22" s="41" t="s">
        <v>165</v>
      </c>
      <c r="E22" s="118" t="s">
        <v>67</v>
      </c>
      <c r="F22" s="36">
        <v>0</v>
      </c>
      <c r="G22" s="365">
        <v>0</v>
      </c>
      <c r="S22">
        <f t="shared" si="0"/>
        <v>0</v>
      </c>
    </row>
    <row r="23" spans="4:19" ht="20.15" customHeight="1">
      <c r="D23" s="41" t="s">
        <v>166</v>
      </c>
      <c r="E23" s="117" t="s">
        <v>68</v>
      </c>
      <c r="F23" s="36">
        <v>0.48</v>
      </c>
      <c r="G23" s="365">
        <v>1.92</v>
      </c>
      <c r="S23">
        <f t="shared" si="0"/>
        <v>0.48</v>
      </c>
    </row>
    <row r="24" spans="4:19" ht="20.15" customHeight="1">
      <c r="D24" s="41" t="s">
        <v>167</v>
      </c>
      <c r="E24" s="64" t="s">
        <v>72</v>
      </c>
      <c r="F24" s="274">
        <v>0.35</v>
      </c>
      <c r="G24" s="364">
        <v>1.44</v>
      </c>
      <c r="S24">
        <f t="shared" si="0"/>
        <v>0.35</v>
      </c>
    </row>
    <row r="25" spans="1:19" ht="20.15" customHeight="1">
      <c r="A25" s="17"/>
      <c r="B25" s="17"/>
      <c r="C25" s="17"/>
      <c r="D25" s="41" t="s">
        <v>168</v>
      </c>
      <c r="E25" s="117" t="s">
        <v>299</v>
      </c>
      <c r="F25" s="37">
        <v>0</v>
      </c>
      <c r="G25" s="366">
        <v>0</v>
      </c>
      <c r="S25">
        <f t="shared" si="0"/>
        <v>0</v>
      </c>
    </row>
    <row r="26" spans="4:19" ht="20.15" customHeight="1">
      <c r="D26" s="25" t="s">
        <v>168</v>
      </c>
      <c r="E26" s="67" t="s">
        <v>69</v>
      </c>
      <c r="F26" s="470"/>
      <c r="G26" s="471"/>
      <c r="S26" t="str">
        <f t="shared" si="0"/>
        <v/>
      </c>
    </row>
    <row r="27" spans="4:19" ht="20.15" customHeight="1">
      <c r="D27" s="46">
        <v>1</v>
      </c>
      <c r="E27" s="120" t="s">
        <v>69</v>
      </c>
      <c r="F27" s="36">
        <v>1.33</v>
      </c>
      <c r="G27" s="365">
        <v>7</v>
      </c>
      <c r="H27" s="193"/>
      <c r="I27" s="193"/>
      <c r="J27" s="193"/>
      <c r="K27" s="193"/>
      <c r="S27">
        <f t="shared" si="0"/>
        <v>1.33</v>
      </c>
    </row>
    <row r="28" spans="4:19" ht="20.15" customHeight="1">
      <c r="D28" s="19">
        <v>2</v>
      </c>
      <c r="E28" s="120"/>
      <c r="F28" s="36"/>
      <c r="G28" s="365"/>
      <c r="H28" s="193"/>
      <c r="I28" s="193"/>
      <c r="J28" s="193"/>
      <c r="K28" s="193"/>
      <c r="S28" t="str">
        <f t="shared" si="0"/>
        <v/>
      </c>
    </row>
    <row r="29" spans="4:19" ht="20.15" customHeight="1">
      <c r="D29" s="19">
        <v>3</v>
      </c>
      <c r="E29" s="120"/>
      <c r="F29" s="36"/>
      <c r="G29" s="365"/>
      <c r="H29" s="193"/>
      <c r="I29" s="193"/>
      <c r="J29" s="193"/>
      <c r="K29" s="193"/>
      <c r="S29" t="str">
        <f t="shared" si="0"/>
        <v/>
      </c>
    </row>
    <row r="30" spans="4:19" ht="20.15" customHeight="1">
      <c r="D30" s="19">
        <v>4</v>
      </c>
      <c r="E30" s="120"/>
      <c r="F30" s="36"/>
      <c r="G30" s="365"/>
      <c r="H30" s="193"/>
      <c r="I30" s="193"/>
      <c r="J30" s="193"/>
      <c r="K30" s="193"/>
      <c r="S30" t="str">
        <f t="shared" si="0"/>
        <v/>
      </c>
    </row>
    <row r="31" spans="4:19" ht="20.15" customHeight="1">
      <c r="D31" s="19">
        <v>5</v>
      </c>
      <c r="E31" s="120"/>
      <c r="F31" s="36"/>
      <c r="G31" s="365"/>
      <c r="H31" s="193"/>
      <c r="I31" s="193"/>
      <c r="J31" s="193"/>
      <c r="K31" s="193"/>
      <c r="S31" t="str">
        <f t="shared" si="0"/>
        <v/>
      </c>
    </row>
    <row r="32" spans="4:19" ht="20.15" customHeight="1">
      <c r="D32" s="19">
        <v>6</v>
      </c>
      <c r="E32" s="120"/>
      <c r="F32" s="36"/>
      <c r="G32" s="365"/>
      <c r="H32" s="193"/>
      <c r="I32" s="193"/>
      <c r="J32" s="193"/>
      <c r="K32" s="193"/>
      <c r="S32" t="str">
        <f t="shared" si="0"/>
        <v/>
      </c>
    </row>
    <row r="33" spans="4:19" ht="20.15" customHeight="1">
      <c r="D33" s="19">
        <v>7</v>
      </c>
      <c r="E33" s="120"/>
      <c r="F33" s="36"/>
      <c r="G33" s="365"/>
      <c r="H33" s="193"/>
      <c r="I33" s="193"/>
      <c r="J33" s="193"/>
      <c r="K33" s="193"/>
      <c r="S33" t="str">
        <f t="shared" si="0"/>
        <v/>
      </c>
    </row>
    <row r="34" spans="4:19" ht="20.15" customHeight="1">
      <c r="D34" s="19">
        <v>8</v>
      </c>
      <c r="E34" s="120"/>
      <c r="F34" s="36"/>
      <c r="G34" s="365"/>
      <c r="H34" s="193"/>
      <c r="I34" s="193"/>
      <c r="J34" s="193"/>
      <c r="K34" s="193"/>
      <c r="S34" t="str">
        <f t="shared" si="0"/>
        <v/>
      </c>
    </row>
    <row r="35" spans="4:19" ht="20.15" customHeight="1">
      <c r="D35" s="19">
        <v>9</v>
      </c>
      <c r="E35" s="120"/>
      <c r="F35" s="36"/>
      <c r="G35" s="365"/>
      <c r="H35" s="193"/>
      <c r="I35" s="193"/>
      <c r="J35" s="193"/>
      <c r="K35" s="193"/>
      <c r="S35" t="str">
        <f t="shared" si="0"/>
        <v/>
      </c>
    </row>
    <row r="36" spans="4:19" ht="20.15" customHeight="1">
      <c r="D36" s="20">
        <v>10</v>
      </c>
      <c r="E36" s="120"/>
      <c r="F36" s="36"/>
      <c r="G36" s="365"/>
      <c r="H36" s="193"/>
      <c r="I36" s="193"/>
      <c r="J36" s="193"/>
      <c r="K36" s="193"/>
      <c r="S36" t="str">
        <f t="shared" si="0"/>
        <v/>
      </c>
    </row>
    <row r="37" spans="4:19" ht="20.15" customHeight="1">
      <c r="D37" s="21"/>
      <c r="E37" s="69" t="s">
        <v>70</v>
      </c>
      <c r="F37" s="58">
        <f>+IF(COUNT(F27:F36),ROUND(SUM(F27:F36),3),"")</f>
        <v>1.33</v>
      </c>
      <c r="G37" s="58">
        <f aca="true" t="shared" si="2" ref="G37">+IF(COUNT(G27:G36),ROUND(SUM(G27:G36),3),"")</f>
        <v>7</v>
      </c>
      <c r="S37">
        <f t="shared" si="0"/>
        <v>1.33</v>
      </c>
    </row>
    <row r="38" spans="4:19" ht="20.15" customHeight="1">
      <c r="D38" s="21"/>
      <c r="E38" s="69" t="s">
        <v>107</v>
      </c>
      <c r="F38" s="58">
        <f aca="true" t="shared" si="3" ref="F38:G38">+IF(COUNT(F37,F20:F25),SUM(F37,F20:F25),"")</f>
        <v>2.16</v>
      </c>
      <c r="G38" s="58">
        <f t="shared" si="3"/>
        <v>10.36</v>
      </c>
      <c r="S38">
        <f t="shared" si="0"/>
        <v>2.16</v>
      </c>
    </row>
    <row r="39" spans="4:19" ht="20.15" customHeight="1">
      <c r="D39" s="21">
        <v>3</v>
      </c>
      <c r="E39" s="69" t="s">
        <v>229</v>
      </c>
      <c r="F39" s="58">
        <f aca="true" t="shared" si="4" ref="F39:G39">+IF(COUNT(F38,F18),+ROUND(SUM(F18)-SUM(F38),3),"")</f>
        <v>1.86</v>
      </c>
      <c r="G39" s="58">
        <f t="shared" si="4"/>
        <v>7.41</v>
      </c>
      <c r="S39">
        <f t="shared" si="0"/>
        <v>1.86</v>
      </c>
    </row>
    <row r="40" spans="4:19" ht="20.15" customHeight="1">
      <c r="D40" s="22">
        <v>4</v>
      </c>
      <c r="E40" s="117" t="s">
        <v>73</v>
      </c>
      <c r="F40" s="275">
        <v>0</v>
      </c>
      <c r="G40" s="367">
        <v>0</v>
      </c>
      <c r="S40">
        <f t="shared" si="0"/>
        <v>0</v>
      </c>
    </row>
    <row r="41" spans="4:19" ht="20.15" customHeight="1">
      <c r="D41" s="21">
        <v>5</v>
      </c>
      <c r="E41" s="70" t="s">
        <v>159</v>
      </c>
      <c r="F41" s="58">
        <f>+IF(COUNT(F39:F40),+ROUND(SUM(F39)+SUM(F40),3),"")</f>
        <v>1.86</v>
      </c>
      <c r="G41" s="58">
        <f aca="true" t="shared" si="5" ref="G41">+IF(COUNT(G39:G40),+ROUND(SUM(G39)+SUM(G40),3),"")</f>
        <v>7.41</v>
      </c>
      <c r="S41">
        <f t="shared" si="0"/>
        <v>1.86</v>
      </c>
    </row>
    <row r="42" spans="4:19" ht="20.15" customHeight="1">
      <c r="D42" s="21">
        <v>7</v>
      </c>
      <c r="E42" s="121" t="s">
        <v>160</v>
      </c>
      <c r="F42" s="470"/>
      <c r="G42" s="471"/>
      <c r="S42" t="str">
        <f t="shared" si="0"/>
        <v/>
      </c>
    </row>
    <row r="43" spans="4:19" ht="20.15" customHeight="1">
      <c r="D43" s="110">
        <v>8</v>
      </c>
      <c r="E43" s="199" t="s">
        <v>230</v>
      </c>
      <c r="F43" s="276">
        <v>0.29</v>
      </c>
      <c r="G43" s="368">
        <v>1.16</v>
      </c>
      <c r="S43">
        <f t="shared" si="0"/>
        <v>0.29</v>
      </c>
    </row>
    <row r="44" spans="4:19" ht="20.15" customHeight="1">
      <c r="D44" s="80">
        <v>9</v>
      </c>
      <c r="E44" s="119" t="s">
        <v>231</v>
      </c>
      <c r="F44" s="277">
        <v>4.1</v>
      </c>
      <c r="G44" s="369">
        <v>1.11</v>
      </c>
      <c r="S44">
        <f t="shared" si="0"/>
        <v>4.1</v>
      </c>
    </row>
    <row r="45" spans="4:19" ht="20.15" customHeight="1">
      <c r="D45" s="21">
        <v>10</v>
      </c>
      <c r="E45" s="71" t="s">
        <v>79</v>
      </c>
      <c r="F45" s="58">
        <f>+IF(COUNT(F43:F44),+ROUND(SUM(F43:F44),3),"")</f>
        <v>4.39</v>
      </c>
      <c r="G45" s="58">
        <f>+IF(COUNT(G43:G44),+ROUND(SUM(G43:G44),3),"")</f>
        <v>2.27</v>
      </c>
      <c r="S45">
        <f t="shared" si="0"/>
        <v>4.39</v>
      </c>
    </row>
    <row r="46" spans="4:19" ht="33" customHeight="1">
      <c r="D46" s="24">
        <v>11</v>
      </c>
      <c r="E46" s="116" t="s">
        <v>232</v>
      </c>
      <c r="F46" s="275">
        <v>0</v>
      </c>
      <c r="G46" s="367">
        <v>0</v>
      </c>
      <c r="S46">
        <f t="shared" si="0"/>
        <v>0</v>
      </c>
    </row>
    <row r="47" spans="4:19" ht="20.15" customHeight="1">
      <c r="D47" s="44">
        <v>14</v>
      </c>
      <c r="E47" s="69" t="s">
        <v>175</v>
      </c>
      <c r="F47" s="58">
        <f>+IF(COUNT(F41,F45,F46),+ROUND(SUM(F41)-SUM(F45)+SUM(F46),3),"")</f>
        <v>-2.53</v>
      </c>
      <c r="G47" s="58">
        <f>+IF(COUNT(G41,G45,G46),+ROUND(SUM(G41)-SUM(G45)+SUM(G46),3),"")</f>
        <v>5.14</v>
      </c>
      <c r="S47">
        <f t="shared" si="0"/>
        <v>-2.53</v>
      </c>
    </row>
    <row r="48" spans="4:19" ht="20.15" customHeight="1">
      <c r="D48" s="79">
        <v>15</v>
      </c>
      <c r="E48" s="122" t="s">
        <v>300</v>
      </c>
      <c r="F48" s="276">
        <v>0</v>
      </c>
      <c r="G48" s="368">
        <v>0</v>
      </c>
      <c r="S48">
        <f t="shared" si="0"/>
        <v>0</v>
      </c>
    </row>
    <row r="49" spans="4:19" ht="20.15" customHeight="1">
      <c r="D49" s="80">
        <v>16</v>
      </c>
      <c r="E49" s="123" t="s">
        <v>301</v>
      </c>
      <c r="F49" s="277">
        <v>0</v>
      </c>
      <c r="G49" s="369">
        <v>0</v>
      </c>
      <c r="S49">
        <f t="shared" si="0"/>
        <v>0</v>
      </c>
    </row>
    <row r="50" spans="4:19" ht="20.15" customHeight="1">
      <c r="D50" s="21">
        <v>17</v>
      </c>
      <c r="E50" s="124" t="s">
        <v>302</v>
      </c>
      <c r="F50" s="58">
        <f>+IF(COUNT(F48:F49),+ROUND(SUM(F48)-SUM(F49),3),"")</f>
        <v>0</v>
      </c>
      <c r="G50" s="58">
        <f aca="true" t="shared" si="6" ref="G50">+IF(COUNT(G48:G49),+ROUND(SUM(G48)-SUM(G49),3),"")</f>
        <v>0</v>
      </c>
      <c r="S50">
        <f t="shared" si="0"/>
        <v>0</v>
      </c>
    </row>
    <row r="51" spans="4:19" ht="33" customHeight="1">
      <c r="D51" s="79">
        <v>19</v>
      </c>
      <c r="E51" s="130" t="s">
        <v>233</v>
      </c>
      <c r="F51" s="6">
        <v>0</v>
      </c>
      <c r="G51" s="363">
        <v>0</v>
      </c>
      <c r="S51">
        <f t="shared" si="0"/>
        <v>0</v>
      </c>
    </row>
    <row r="52" spans="4:19" ht="20.15" customHeight="1">
      <c r="D52" s="44">
        <v>21</v>
      </c>
      <c r="E52" s="69" t="s">
        <v>234</v>
      </c>
      <c r="F52" s="58">
        <f>+IF(COUNT(F47,F50,F51),ROUND(SUM(F47)+SUM(F50:F51),3),"")</f>
        <v>-2.53</v>
      </c>
      <c r="G52" s="58">
        <f>+IF(COUNT(G47,G50,G51),ROUND(SUM(G47)+SUM(G50:G51),3),"")</f>
        <v>5.14</v>
      </c>
      <c r="S52">
        <f t="shared" si="0"/>
        <v>-2.53</v>
      </c>
    </row>
    <row r="53" spans="4:19" ht="20.15" customHeight="1">
      <c r="D53" s="79">
        <v>22</v>
      </c>
      <c r="E53" s="137" t="s">
        <v>202</v>
      </c>
      <c r="F53" s="36">
        <v>0</v>
      </c>
      <c r="G53" s="365">
        <v>0</v>
      </c>
      <c r="S53">
        <f t="shared" si="0"/>
        <v>0</v>
      </c>
    </row>
    <row r="54" spans="4:19" ht="20.15" customHeight="1">
      <c r="D54" s="89">
        <v>23</v>
      </c>
      <c r="E54" s="87" t="s">
        <v>203</v>
      </c>
      <c r="F54" s="58">
        <f>+IF(COUNT(F52:F53),SUM(F52:F53),"")</f>
        <v>-2.53</v>
      </c>
      <c r="G54" s="58">
        <f>+IF(COUNT(G52:G53),SUM(G52:G53),"")</f>
        <v>5.14</v>
      </c>
      <c r="S54">
        <f t="shared" si="0"/>
        <v>-2.53</v>
      </c>
    </row>
    <row r="55" spans="4:19" ht="20.15" customHeight="1">
      <c r="D55" s="89">
        <v>24</v>
      </c>
      <c r="E55" s="125" t="s">
        <v>204</v>
      </c>
      <c r="F55" s="470"/>
      <c r="G55" s="471"/>
      <c r="S55" t="str">
        <f t="shared" si="0"/>
        <v/>
      </c>
    </row>
    <row r="56" spans="4:19" ht="20.15" customHeight="1">
      <c r="D56" s="88"/>
      <c r="E56" s="200" t="s">
        <v>205</v>
      </c>
      <c r="F56" s="502"/>
      <c r="G56" s="503"/>
      <c r="S56" t="str">
        <f t="shared" si="0"/>
        <v/>
      </c>
    </row>
    <row r="57" spans="4:19" ht="20.15" customHeight="1">
      <c r="D57" s="88"/>
      <c r="E57" s="200" t="s">
        <v>206</v>
      </c>
      <c r="F57" s="502"/>
      <c r="G57" s="503"/>
      <c r="S57" t="str">
        <f t="shared" si="0"/>
        <v/>
      </c>
    </row>
    <row r="58" spans="4:19" ht="20.15" customHeight="1">
      <c r="D58" s="89">
        <v>25</v>
      </c>
      <c r="E58" s="125" t="s">
        <v>207</v>
      </c>
      <c r="F58" s="470"/>
      <c r="G58" s="471"/>
      <c r="S58" t="str">
        <f t="shared" si="0"/>
        <v/>
      </c>
    </row>
    <row r="59" spans="4:19" ht="19.5" customHeight="1">
      <c r="D59" s="114"/>
      <c r="E59" s="126" t="s">
        <v>208</v>
      </c>
      <c r="F59" s="36">
        <v>0</v>
      </c>
      <c r="G59" s="365">
        <v>0</v>
      </c>
      <c r="S59">
        <f t="shared" si="0"/>
        <v>0</v>
      </c>
    </row>
    <row r="60" spans="4:19" ht="33" customHeight="1">
      <c r="D60" s="115"/>
      <c r="E60" s="127" t="s">
        <v>209</v>
      </c>
      <c r="F60" s="37">
        <v>0</v>
      </c>
      <c r="G60" s="366">
        <v>0</v>
      </c>
      <c r="S60">
        <f t="shared" si="0"/>
        <v>0</v>
      </c>
    </row>
    <row r="61" spans="4:19" ht="20.15" customHeight="1">
      <c r="D61" s="44">
        <v>26</v>
      </c>
      <c r="E61" s="121" t="s">
        <v>74</v>
      </c>
      <c r="F61" s="470"/>
      <c r="G61" s="471"/>
      <c r="S61" t="str">
        <f t="shared" si="0"/>
        <v/>
      </c>
    </row>
    <row r="62" spans="4:19" ht="20.15" customHeight="1">
      <c r="D62" s="81"/>
      <c r="E62" s="201" t="s">
        <v>75</v>
      </c>
      <c r="F62" s="36">
        <v>522</v>
      </c>
      <c r="G62" s="365">
        <v>522</v>
      </c>
      <c r="H62" s="232"/>
      <c r="S62">
        <f t="shared" si="0"/>
        <v>522</v>
      </c>
    </row>
    <row r="63" spans="4:19" ht="20.15" customHeight="1">
      <c r="D63" s="82"/>
      <c r="E63" s="202" t="s">
        <v>76</v>
      </c>
      <c r="F63" s="37">
        <v>10</v>
      </c>
      <c r="G63" s="366">
        <v>10</v>
      </c>
      <c r="H63" s="232"/>
      <c r="S63">
        <f t="shared" si="0"/>
        <v>10</v>
      </c>
    </row>
    <row r="64" spans="4:19" ht="20.15" customHeight="1">
      <c r="D64" s="44">
        <v>27</v>
      </c>
      <c r="E64" s="121" t="s">
        <v>199</v>
      </c>
      <c r="F64" s="470"/>
      <c r="G64" s="471"/>
      <c r="S64" t="str">
        <f t="shared" si="0"/>
        <v/>
      </c>
    </row>
    <row r="65" spans="4:19" ht="20.15" customHeight="1">
      <c r="D65" s="83">
        <v>28</v>
      </c>
      <c r="E65" s="128" t="s">
        <v>77</v>
      </c>
      <c r="F65" s="192"/>
      <c r="G65" s="370">
        <v>0</v>
      </c>
      <c r="S65" t="str">
        <f t="shared" si="0"/>
        <v/>
      </c>
    </row>
    <row r="66" spans="4:19" ht="20.15" customHeight="1">
      <c r="D66" s="84">
        <v>29</v>
      </c>
      <c r="E66" s="121" t="s">
        <v>78</v>
      </c>
      <c r="F66" s="470"/>
      <c r="G66" s="475"/>
      <c r="S66" t="str">
        <f t="shared" si="0"/>
        <v/>
      </c>
    </row>
    <row r="67" spans="4:19" ht="20.15" customHeight="1">
      <c r="D67" s="48" t="s">
        <v>105</v>
      </c>
      <c r="E67" s="28" t="s">
        <v>235</v>
      </c>
      <c r="F67" s="470"/>
      <c r="G67" s="471"/>
      <c r="S67" t="str">
        <f t="shared" si="0"/>
        <v/>
      </c>
    </row>
    <row r="68" spans="4:19" ht="20.15" customHeight="1">
      <c r="D68" s="26"/>
      <c r="E68" s="131" t="s">
        <v>236</v>
      </c>
      <c r="F68" s="6">
        <v>-0.05</v>
      </c>
      <c r="G68" s="363">
        <v>0.1</v>
      </c>
      <c r="S68">
        <f t="shared" si="0"/>
        <v>-0.05</v>
      </c>
    </row>
    <row r="69" spans="4:19" ht="20.15" customHeight="1">
      <c r="D69" s="47"/>
      <c r="E69" s="132" t="s">
        <v>237</v>
      </c>
      <c r="F69" s="37">
        <v>0</v>
      </c>
      <c r="G69" s="366">
        <v>0</v>
      </c>
      <c r="S69">
        <f t="shared" si="0"/>
        <v>0</v>
      </c>
    </row>
    <row r="70" spans="4:19" ht="20.15" customHeight="1">
      <c r="D70" s="25" t="s">
        <v>106</v>
      </c>
      <c r="E70" s="28" t="s">
        <v>238</v>
      </c>
      <c r="F70" s="470"/>
      <c r="G70" s="471"/>
      <c r="S70" t="str">
        <f t="shared" si="0"/>
        <v/>
      </c>
    </row>
    <row r="71" spans="4:19" ht="20.15" customHeight="1">
      <c r="D71" s="81"/>
      <c r="E71" s="133" t="s">
        <v>239</v>
      </c>
      <c r="F71" s="276">
        <v>0</v>
      </c>
      <c r="G71" s="368">
        <v>0</v>
      </c>
      <c r="S71">
        <f t="shared" si="0"/>
        <v>0</v>
      </c>
    </row>
    <row r="72" spans="4:19" ht="20.15" customHeight="1">
      <c r="D72" s="83"/>
      <c r="E72" s="134" t="s">
        <v>240</v>
      </c>
      <c r="F72" s="278">
        <v>0</v>
      </c>
      <c r="G72" s="370">
        <v>0</v>
      </c>
      <c r="S72">
        <f t="shared" si="0"/>
        <v>0</v>
      </c>
    </row>
    <row r="73" spans="4:19" ht="20.15" customHeight="1">
      <c r="D73" s="25" t="s">
        <v>106</v>
      </c>
      <c r="E73" s="121" t="s">
        <v>241</v>
      </c>
      <c r="F73" s="470"/>
      <c r="G73" s="471"/>
      <c r="S73" t="str">
        <f t="shared" si="0"/>
        <v/>
      </c>
    </row>
    <row r="74" spans="4:19" ht="15">
      <c r="D74" s="139"/>
      <c r="E74" s="140" t="s">
        <v>242</v>
      </c>
      <c r="F74" s="58">
        <f>+IF(COUNT(F68,F71),SUM(F68,F71),"")</f>
        <v>-0.05</v>
      </c>
      <c r="G74" s="58">
        <f>+IF(COUNT(G68,G71),SUM(G68,G71),"")</f>
        <v>0.1</v>
      </c>
      <c r="S74">
        <f t="shared" si="0"/>
        <v>-0.05</v>
      </c>
    </row>
    <row r="75" spans="4:19" ht="15">
      <c r="D75" s="139"/>
      <c r="E75" s="140" t="s">
        <v>243</v>
      </c>
      <c r="F75" s="58">
        <f>+IF(COUNT(F69,F72),SUM(F69,F72),"")</f>
        <v>0</v>
      </c>
      <c r="G75" s="58">
        <f>+IF(COUNT(G69,G72),SUM(G69,G72),"")</f>
        <v>0</v>
      </c>
      <c r="S75">
        <f t="shared" si="0"/>
        <v>0</v>
      </c>
    </row>
    <row r="76" spans="4:19" ht="20.15" customHeight="1">
      <c r="D76" s="138">
        <v>30</v>
      </c>
      <c r="E76" s="203" t="s">
        <v>177</v>
      </c>
      <c r="F76" s="6"/>
      <c r="G76" s="363"/>
      <c r="S76" t="str">
        <f t="shared" si="0"/>
        <v/>
      </c>
    </row>
    <row r="77" spans="4:19" ht="20.15" customHeight="1">
      <c r="D77" s="83">
        <v>31</v>
      </c>
      <c r="E77" s="202" t="s">
        <v>178</v>
      </c>
      <c r="F77" s="36"/>
      <c r="G77" s="365"/>
      <c r="S77" t="str">
        <f t="shared" si="0"/>
        <v/>
      </c>
    </row>
    <row r="78" spans="4:19" ht="20.15" customHeight="1">
      <c r="D78" s="85">
        <v>32</v>
      </c>
      <c r="E78" s="204" t="s">
        <v>179</v>
      </c>
      <c r="F78" s="279"/>
      <c r="G78" s="366"/>
      <c r="S78" t="str">
        <f aca="true" t="shared" si="7" ref="S78">+IF(COUNT(F78),+F78,"")</f>
        <v/>
      </c>
    </row>
    <row r="79" spans="4:7" ht="35.15" customHeight="1">
      <c r="D79" s="86">
        <v>33</v>
      </c>
      <c r="E79" s="129" t="s">
        <v>161</v>
      </c>
      <c r="F79" s="112"/>
      <c r="G79" s="57"/>
    </row>
    <row r="80" ht="15" customHeight="1">
      <c r="G80" s="57"/>
    </row>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sheetData>
  <sheetProtection algorithmName="SHA-512" hashValue="sIIOcY5LEJmn24Sgjc1KoSfPh/KCeSGiMsxmIL+j7fKX9kBBVqLIK7/zLB9sopXtAxKuJnfw8/oFNMqGlqb1og==" saltValue="ARQtJp4UuZrYcO5wMq52pg==" spinCount="100000" sheet="1" objects="1" scenarios="1"/>
  <mergeCells count="15">
    <mergeCell ref="F73:G73"/>
    <mergeCell ref="F70:G70"/>
    <mergeCell ref="F67:G67"/>
    <mergeCell ref="F66:G66"/>
    <mergeCell ref="F64:G64"/>
    <mergeCell ref="D8:G8"/>
    <mergeCell ref="D9:E9"/>
    <mergeCell ref="F42:G42"/>
    <mergeCell ref="F61:G61"/>
    <mergeCell ref="F58:G58"/>
    <mergeCell ref="F55:G55"/>
    <mergeCell ref="F15:G15"/>
    <mergeCell ref="F19:G19"/>
    <mergeCell ref="F26:G26"/>
    <mergeCell ref="E14:G14"/>
  </mergeCells>
  <dataValidations count="3">
    <dataValidation type="decimal" allowBlank="1" showInputMessage="1" showErrorMessage="1" sqref="F71:G72 F74:G75 F68:G69 F62:G63 F65:G65 F53:G53 G56:G57 G59:G60 F48:G49 F16:G18 F40:G40 F27:G36 F20:G25 F46:G46 F43:G44 F51:G51 F56:F60">
      <formula1>-9999999999999990000000000000000000000</formula1>
      <formula2>9.99999999999999E+36</formula2>
    </dataValidation>
    <dataValidation type="decimal" allowBlank="1" showInputMessage="1" showErrorMessage="1" sqref="F76:G78">
      <formula1>-9</formula1>
      <formula2>9</formula2>
    </dataValidation>
    <dataValidation type="list" allowBlank="1" showInputMessage="1" showErrorMessage="1" sqref="G12 F12">
      <formula1>$O$12:$O$13</formula1>
    </dataValidation>
  </dataValidations>
  <hyperlinks>
    <hyperlink ref="E53" location="OCI!C21" display="Other comprehensive income net of taxes"/>
  </hyperlinks>
  <printOptions/>
  <pageMargins left="0.7" right="0.7" top="0.75" bottom="0.75" header="0.3" footer="0.3"/>
  <pageSetup fitToHeight="1" fitToWidth="1"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E285"/>
  <sheetViews>
    <sheetView workbookViewId="0" topLeftCell="A239">
      <selection activeCell="B245" sqref="B245"/>
    </sheetView>
  </sheetViews>
  <sheetFormatPr defaultColWidth="9.140625" defaultRowHeight="15"/>
  <cols>
    <col min="1" max="1" width="47.28125" style="0" customWidth="1"/>
    <col min="2" max="2" width="92.7109375" style="0" customWidth="1"/>
    <col min="3" max="3" width="29.140625" style="0" customWidth="1"/>
    <col min="4" max="4" width="13.00390625" style="0" customWidth="1"/>
    <col min="5" max="5" width="33.7109375" style="0" customWidth="1"/>
    <col min="6" max="6" width="6.421875" style="0" customWidth="1"/>
    <col min="7" max="7" width="3.7109375" style="0" customWidth="1"/>
    <col min="11" max="11" width="4.8515625" style="0" customWidth="1"/>
    <col min="12" max="12" width="8.57421875" style="0" customWidth="1"/>
  </cols>
  <sheetData>
    <row r="1" spans="1:5" ht="18.5">
      <c r="A1" s="223" t="s">
        <v>319</v>
      </c>
      <c r="B1" s="223" t="s">
        <v>144</v>
      </c>
      <c r="C1" s="223" t="s">
        <v>145</v>
      </c>
      <c r="D1" s="223" t="s">
        <v>146</v>
      </c>
      <c r="E1" s="223" t="s">
        <v>320</v>
      </c>
    </row>
    <row r="2" spans="1:5" ht="18.5">
      <c r="A2" s="224" t="s">
        <v>321</v>
      </c>
      <c r="B2" s="224"/>
      <c r="C2" s="224"/>
      <c r="D2" s="224"/>
      <c r="E2" s="224"/>
    </row>
    <row r="3" spans="1:5" ht="15">
      <c r="A3" t="s">
        <v>147</v>
      </c>
      <c r="B3" t="s">
        <v>1</v>
      </c>
      <c r="C3" t="s">
        <v>370</v>
      </c>
      <c r="D3" t="s">
        <v>381</v>
      </c>
      <c r="E3" t="s">
        <v>383</v>
      </c>
    </row>
    <row r="4" spans="1:4" ht="15">
      <c r="A4" t="s">
        <v>322</v>
      </c>
      <c r="B4" t="s">
        <v>316</v>
      </c>
      <c r="C4" t="s">
        <v>371</v>
      </c>
      <c r="D4" t="s">
        <v>381</v>
      </c>
    </row>
    <row r="5" spans="1:4" ht="15">
      <c r="A5" t="s">
        <v>323</v>
      </c>
      <c r="B5" t="s">
        <v>317</v>
      </c>
      <c r="C5" t="s">
        <v>371</v>
      </c>
      <c r="D5" t="s">
        <v>381</v>
      </c>
    </row>
    <row r="6" spans="1:4" ht="15">
      <c r="A6" t="s">
        <v>324</v>
      </c>
      <c r="B6" t="s">
        <v>318</v>
      </c>
      <c r="C6" t="s">
        <v>372</v>
      </c>
      <c r="D6" t="s">
        <v>381</v>
      </c>
    </row>
    <row r="7" spans="1:4" ht="15">
      <c r="A7" t="s">
        <v>148</v>
      </c>
      <c r="B7" t="s">
        <v>2</v>
      </c>
      <c r="C7" t="s">
        <v>371</v>
      </c>
      <c r="D7" t="s">
        <v>381</v>
      </c>
    </row>
    <row r="8" spans="1:4" ht="15">
      <c r="A8" t="s">
        <v>489</v>
      </c>
      <c r="B8" t="s">
        <v>486</v>
      </c>
      <c r="C8" t="s">
        <v>490</v>
      </c>
      <c r="D8" t="s">
        <v>381</v>
      </c>
    </row>
    <row r="9" spans="1:4" ht="15">
      <c r="A9" t="s">
        <v>182</v>
      </c>
      <c r="B9" t="s">
        <v>180</v>
      </c>
      <c r="C9" t="s">
        <v>373</v>
      </c>
      <c r="D9" t="s">
        <v>381</v>
      </c>
    </row>
    <row r="10" spans="1:4" ht="15">
      <c r="A10" t="s">
        <v>150</v>
      </c>
      <c r="B10" t="s">
        <v>193</v>
      </c>
      <c r="C10" t="s">
        <v>374</v>
      </c>
      <c r="D10" t="s">
        <v>381</v>
      </c>
    </row>
    <row r="11" spans="1:4" ht="15">
      <c r="A11" t="s">
        <v>151</v>
      </c>
      <c r="B11" t="s">
        <v>192</v>
      </c>
      <c r="C11" t="s">
        <v>374</v>
      </c>
      <c r="D11" t="s">
        <v>381</v>
      </c>
    </row>
    <row r="12" spans="1:4" ht="15">
      <c r="A12" t="s">
        <v>188</v>
      </c>
      <c r="B12" t="s">
        <v>190</v>
      </c>
      <c r="C12" t="s">
        <v>374</v>
      </c>
      <c r="D12" t="s">
        <v>381</v>
      </c>
    </row>
    <row r="13" spans="1:4" ht="15">
      <c r="A13" t="s">
        <v>189</v>
      </c>
      <c r="B13" t="s">
        <v>191</v>
      </c>
      <c r="C13" t="s">
        <v>374</v>
      </c>
      <c r="D13" t="s">
        <v>381</v>
      </c>
    </row>
    <row r="14" spans="1:5" ht="15">
      <c r="A14" t="s">
        <v>174</v>
      </c>
      <c r="B14" t="s">
        <v>108</v>
      </c>
      <c r="C14" t="s">
        <v>374</v>
      </c>
      <c r="D14" t="s">
        <v>381</v>
      </c>
      <c r="E14" t="s">
        <v>496</v>
      </c>
    </row>
    <row r="15" spans="1:5" ht="15">
      <c r="A15" t="s">
        <v>149</v>
      </c>
      <c r="B15" t="s">
        <v>6</v>
      </c>
      <c r="C15" t="s">
        <v>374</v>
      </c>
      <c r="D15" t="s">
        <v>381</v>
      </c>
      <c r="E15" t="s">
        <v>498</v>
      </c>
    </row>
    <row r="16" spans="1:4" ht="15">
      <c r="A16" t="s">
        <v>152</v>
      </c>
      <c r="B16" t="s">
        <v>13</v>
      </c>
      <c r="C16" t="s">
        <v>371</v>
      </c>
      <c r="D16" t="s">
        <v>381</v>
      </c>
    </row>
    <row r="17" spans="1:4" ht="15">
      <c r="A17" t="s">
        <v>153</v>
      </c>
      <c r="B17" t="s">
        <v>12</v>
      </c>
      <c r="C17" t="s">
        <v>371</v>
      </c>
      <c r="D17" t="s">
        <v>381</v>
      </c>
    </row>
    <row r="18" spans="1:4" ht="15">
      <c r="A18" t="s">
        <v>154</v>
      </c>
      <c r="B18" t="s">
        <v>8</v>
      </c>
      <c r="C18" t="s">
        <v>371</v>
      </c>
      <c r="D18" t="s">
        <v>381</v>
      </c>
    </row>
    <row r="19" spans="1:4" ht="15">
      <c r="A19" t="s">
        <v>155</v>
      </c>
      <c r="B19" t="s">
        <v>10</v>
      </c>
      <c r="C19" t="s">
        <v>375</v>
      </c>
      <c r="D19" t="s">
        <v>381</v>
      </c>
    </row>
    <row r="20" spans="1:4" ht="15">
      <c r="A20" t="s">
        <v>156</v>
      </c>
      <c r="B20" t="s">
        <v>62</v>
      </c>
      <c r="C20" t="s">
        <v>371</v>
      </c>
      <c r="D20" t="s">
        <v>381</v>
      </c>
    </row>
    <row r="21" spans="1:4" ht="15">
      <c r="A21" t="s">
        <v>157</v>
      </c>
      <c r="B21" t="s">
        <v>17</v>
      </c>
      <c r="C21" t="s">
        <v>371</v>
      </c>
      <c r="D21" t="s">
        <v>381</v>
      </c>
    </row>
    <row r="22" spans="1:5" ht="15">
      <c r="A22" t="s">
        <v>158</v>
      </c>
      <c r="B22" t="s">
        <v>18</v>
      </c>
      <c r="C22" t="s">
        <v>371</v>
      </c>
      <c r="D22" t="s">
        <v>381</v>
      </c>
      <c r="E22" t="s">
        <v>382</v>
      </c>
    </row>
    <row r="23" spans="1:5" ht="15">
      <c r="A23" t="s">
        <v>493</v>
      </c>
      <c r="B23" t="s">
        <v>491</v>
      </c>
      <c r="C23" t="s">
        <v>374</v>
      </c>
      <c r="D23" t="s">
        <v>381</v>
      </c>
      <c r="E23" t="s">
        <v>497</v>
      </c>
    </row>
    <row r="24" spans="1:5" ht="15">
      <c r="A24" t="s">
        <v>494</v>
      </c>
      <c r="B24" t="s">
        <v>492</v>
      </c>
      <c r="C24" t="s">
        <v>374</v>
      </c>
      <c r="D24" t="s">
        <v>381</v>
      </c>
      <c r="E24" t="s">
        <v>495</v>
      </c>
    </row>
    <row r="25" spans="1:4" ht="15">
      <c r="A25" t="s">
        <v>303</v>
      </c>
      <c r="B25" t="str">
        <f>'General Info'!D24</f>
        <v>Start date and time of board meeting</v>
      </c>
      <c r="C25" t="s">
        <v>376</v>
      </c>
      <c r="D25" t="s">
        <v>381</v>
      </c>
    </row>
    <row r="26" spans="1:5" ht="15">
      <c r="A26" t="s">
        <v>304</v>
      </c>
      <c r="B26" t="str">
        <f>'General Info'!D25</f>
        <v>End date and time of board meeting</v>
      </c>
      <c r="C26" t="s">
        <v>376</v>
      </c>
      <c r="D26" t="s">
        <v>381</v>
      </c>
      <c r="E26" t="s">
        <v>479</v>
      </c>
    </row>
    <row r="27" spans="1:5" ht="15">
      <c r="A27" t="s">
        <v>483</v>
      </c>
      <c r="B27" t="s">
        <v>484</v>
      </c>
      <c r="C27" t="s">
        <v>485</v>
      </c>
      <c r="D27" t="s">
        <v>381</v>
      </c>
      <c r="E27" t="s">
        <v>499</v>
      </c>
    </row>
    <row r="28" spans="1:5" ht="18.5">
      <c r="A28" s="224" t="s">
        <v>325</v>
      </c>
      <c r="B28" s="224"/>
      <c r="C28" s="224"/>
      <c r="D28" s="224"/>
      <c r="E28" s="224"/>
    </row>
    <row r="29" spans="1:4" ht="15">
      <c r="A29" t="s">
        <v>326</v>
      </c>
      <c r="B29" t="s">
        <v>227</v>
      </c>
      <c r="C29" t="s">
        <v>377</v>
      </c>
      <c r="D29" t="s">
        <v>381</v>
      </c>
    </row>
    <row r="30" spans="1:4" ht="15">
      <c r="A30" t="s">
        <v>327</v>
      </c>
      <c r="B30" t="s">
        <v>71</v>
      </c>
      <c r="C30" t="s">
        <v>377</v>
      </c>
      <c r="D30" t="s">
        <v>381</v>
      </c>
    </row>
    <row r="31" spans="1:4" ht="15">
      <c r="A31" t="s">
        <v>246</v>
      </c>
      <c r="B31" t="s">
        <v>228</v>
      </c>
      <c r="C31" t="s">
        <v>377</v>
      </c>
      <c r="D31" t="s">
        <v>381</v>
      </c>
    </row>
    <row r="32" spans="1:4" ht="15">
      <c r="A32" t="s">
        <v>328</v>
      </c>
      <c r="B32" t="s">
        <v>65</v>
      </c>
      <c r="C32" t="s">
        <v>377</v>
      </c>
      <c r="D32" t="s">
        <v>381</v>
      </c>
    </row>
    <row r="33" spans="1:4" ht="15">
      <c r="A33" t="s">
        <v>329</v>
      </c>
      <c r="B33" t="s">
        <v>66</v>
      </c>
      <c r="C33" t="s">
        <v>377</v>
      </c>
      <c r="D33" t="s">
        <v>381</v>
      </c>
    </row>
    <row r="34" spans="1:4" ht="15">
      <c r="A34" t="s">
        <v>330</v>
      </c>
      <c r="B34" t="s">
        <v>67</v>
      </c>
      <c r="C34" t="s">
        <v>377</v>
      </c>
      <c r="D34" t="s">
        <v>381</v>
      </c>
    </row>
    <row r="35" spans="1:4" ht="15">
      <c r="A35" t="s">
        <v>331</v>
      </c>
      <c r="B35" t="s">
        <v>68</v>
      </c>
      <c r="C35" t="s">
        <v>377</v>
      </c>
      <c r="D35" t="s">
        <v>381</v>
      </c>
    </row>
    <row r="36" spans="1:4" ht="15">
      <c r="A36" t="s">
        <v>332</v>
      </c>
      <c r="B36" t="s">
        <v>72</v>
      </c>
      <c r="C36" t="s">
        <v>377</v>
      </c>
      <c r="D36" t="s">
        <v>381</v>
      </c>
    </row>
    <row r="37" spans="1:4" ht="15">
      <c r="A37" t="s">
        <v>333</v>
      </c>
      <c r="B37" t="s">
        <v>299</v>
      </c>
      <c r="C37" t="s">
        <v>377</v>
      </c>
      <c r="D37" t="s">
        <v>381</v>
      </c>
    </row>
    <row r="38" spans="1:4" ht="15">
      <c r="A38" t="s">
        <v>471</v>
      </c>
      <c r="B38" t="s">
        <v>472</v>
      </c>
      <c r="C38" t="s">
        <v>371</v>
      </c>
      <c r="D38" t="s">
        <v>381</v>
      </c>
    </row>
    <row r="39" spans="1:4" ht="15">
      <c r="A39" t="s">
        <v>334</v>
      </c>
      <c r="B39" t="s">
        <v>69</v>
      </c>
      <c r="C39" t="s">
        <v>377</v>
      </c>
      <c r="D39" t="s">
        <v>381</v>
      </c>
    </row>
    <row r="40" spans="1:4" ht="15">
      <c r="A40" t="s">
        <v>334</v>
      </c>
      <c r="B40" t="s">
        <v>70</v>
      </c>
      <c r="C40" t="s">
        <v>377</v>
      </c>
      <c r="D40" t="s">
        <v>381</v>
      </c>
    </row>
    <row r="41" spans="1:4" ht="15">
      <c r="A41" t="s">
        <v>64</v>
      </c>
      <c r="B41" t="s">
        <v>107</v>
      </c>
      <c r="C41" t="s">
        <v>377</v>
      </c>
      <c r="D41" t="s">
        <v>381</v>
      </c>
    </row>
    <row r="42" spans="1:4" ht="15">
      <c r="A42" t="s">
        <v>335</v>
      </c>
      <c r="B42" t="s">
        <v>229</v>
      </c>
      <c r="C42" t="s">
        <v>377</v>
      </c>
      <c r="D42" t="s">
        <v>381</v>
      </c>
    </row>
    <row r="43" spans="1:4" ht="15">
      <c r="A43" t="s">
        <v>336</v>
      </c>
      <c r="B43" t="s">
        <v>73</v>
      </c>
      <c r="C43" t="s">
        <v>377</v>
      </c>
      <c r="D43" t="s">
        <v>381</v>
      </c>
    </row>
    <row r="44" spans="1:4" ht="15">
      <c r="A44" t="s">
        <v>337</v>
      </c>
      <c r="B44" t="s">
        <v>159</v>
      </c>
      <c r="C44" t="s">
        <v>377</v>
      </c>
      <c r="D44" t="s">
        <v>381</v>
      </c>
    </row>
    <row r="45" spans="1:4" ht="15">
      <c r="A45" t="s">
        <v>338</v>
      </c>
      <c r="B45" t="s">
        <v>230</v>
      </c>
      <c r="C45" t="s">
        <v>377</v>
      </c>
      <c r="D45" t="s">
        <v>381</v>
      </c>
    </row>
    <row r="46" spans="1:4" ht="15">
      <c r="A46" t="s">
        <v>339</v>
      </c>
      <c r="B46" t="s">
        <v>231</v>
      </c>
      <c r="C46" t="s">
        <v>377</v>
      </c>
      <c r="D46" t="s">
        <v>381</v>
      </c>
    </row>
    <row r="47" spans="1:4" ht="15">
      <c r="A47" t="s">
        <v>340</v>
      </c>
      <c r="B47" t="s">
        <v>79</v>
      </c>
      <c r="C47" t="s">
        <v>377</v>
      </c>
      <c r="D47" t="s">
        <v>381</v>
      </c>
    </row>
    <row r="48" spans="1:4" ht="15">
      <c r="A48" t="s">
        <v>341</v>
      </c>
      <c r="B48" t="s">
        <v>232</v>
      </c>
      <c r="C48" t="s">
        <v>377</v>
      </c>
      <c r="D48" t="s">
        <v>381</v>
      </c>
    </row>
    <row r="49" spans="1:4" ht="15">
      <c r="A49" t="s">
        <v>342</v>
      </c>
      <c r="B49" t="s">
        <v>175</v>
      </c>
      <c r="C49" t="s">
        <v>377</v>
      </c>
      <c r="D49" t="s">
        <v>381</v>
      </c>
    </row>
    <row r="50" spans="1:4" ht="15">
      <c r="A50" t="s">
        <v>343</v>
      </c>
      <c r="B50" t="s">
        <v>300</v>
      </c>
      <c r="C50" t="s">
        <v>377</v>
      </c>
      <c r="D50" t="s">
        <v>381</v>
      </c>
    </row>
    <row r="51" spans="1:4" ht="15">
      <c r="A51" t="s">
        <v>344</v>
      </c>
      <c r="B51" t="s">
        <v>301</v>
      </c>
      <c r="C51" t="s">
        <v>377</v>
      </c>
      <c r="D51" t="s">
        <v>381</v>
      </c>
    </row>
    <row r="52" spans="1:4" ht="15">
      <c r="A52" t="s">
        <v>345</v>
      </c>
      <c r="B52" t="s">
        <v>302</v>
      </c>
      <c r="C52" t="s">
        <v>377</v>
      </c>
      <c r="D52" t="s">
        <v>381</v>
      </c>
    </row>
    <row r="53" spans="1:4" ht="15">
      <c r="A53" t="s">
        <v>346</v>
      </c>
      <c r="B53" t="s">
        <v>233</v>
      </c>
      <c r="C53" t="s">
        <v>377</v>
      </c>
      <c r="D53" t="s">
        <v>381</v>
      </c>
    </row>
    <row r="54" spans="1:4" ht="15">
      <c r="A54" t="s">
        <v>347</v>
      </c>
      <c r="B54" t="s">
        <v>234</v>
      </c>
      <c r="C54" t="s">
        <v>377</v>
      </c>
      <c r="D54" t="s">
        <v>381</v>
      </c>
    </row>
    <row r="55" spans="1:4" ht="15">
      <c r="A55" s="4" t="s">
        <v>348</v>
      </c>
      <c r="B55" t="s">
        <v>202</v>
      </c>
      <c r="C55" t="s">
        <v>377</v>
      </c>
      <c r="D55" t="s">
        <v>381</v>
      </c>
    </row>
    <row r="56" spans="1:4" ht="15">
      <c r="A56" t="s">
        <v>349</v>
      </c>
      <c r="B56" t="s">
        <v>203</v>
      </c>
      <c r="C56" t="s">
        <v>377</v>
      </c>
      <c r="D56" t="s">
        <v>381</v>
      </c>
    </row>
    <row r="57" spans="1:4" ht="15">
      <c r="A57" t="s">
        <v>350</v>
      </c>
      <c r="B57" t="s">
        <v>205</v>
      </c>
      <c r="C57" t="s">
        <v>377</v>
      </c>
      <c r="D57" t="s">
        <v>381</v>
      </c>
    </row>
    <row r="58" spans="1:4" ht="15">
      <c r="A58" t="s">
        <v>351</v>
      </c>
      <c r="B58" t="s">
        <v>206</v>
      </c>
      <c r="C58" t="s">
        <v>377</v>
      </c>
      <c r="D58" t="s">
        <v>381</v>
      </c>
    </row>
    <row r="59" spans="1:4" ht="15">
      <c r="A59" t="s">
        <v>352</v>
      </c>
      <c r="B59" t="s">
        <v>208</v>
      </c>
      <c r="C59" t="s">
        <v>377</v>
      </c>
      <c r="D59" t="s">
        <v>381</v>
      </c>
    </row>
    <row r="60" spans="1:4" ht="15">
      <c r="A60" t="s">
        <v>353</v>
      </c>
      <c r="B60" t="s">
        <v>209</v>
      </c>
      <c r="C60" t="s">
        <v>377</v>
      </c>
      <c r="D60" t="s">
        <v>381</v>
      </c>
    </row>
    <row r="61" spans="1:4" ht="15">
      <c r="A61" t="s">
        <v>354</v>
      </c>
      <c r="B61" t="s">
        <v>75</v>
      </c>
      <c r="C61" t="s">
        <v>377</v>
      </c>
      <c r="D61" t="s">
        <v>381</v>
      </c>
    </row>
    <row r="62" spans="1:4" ht="15">
      <c r="A62" t="s">
        <v>355</v>
      </c>
      <c r="B62" t="s">
        <v>76</v>
      </c>
      <c r="C62" t="s">
        <v>378</v>
      </c>
      <c r="D62" t="s">
        <v>381</v>
      </c>
    </row>
    <row r="63" spans="1:4" ht="15">
      <c r="A63" s="237" t="s">
        <v>356</v>
      </c>
      <c r="B63" t="s">
        <v>181</v>
      </c>
      <c r="C63" t="s">
        <v>377</v>
      </c>
      <c r="D63" t="s">
        <v>381</v>
      </c>
    </row>
    <row r="64" spans="1:4" ht="15">
      <c r="A64" s="237" t="s">
        <v>357</v>
      </c>
      <c r="B64" t="s">
        <v>186</v>
      </c>
      <c r="C64" t="s">
        <v>378</v>
      </c>
      <c r="D64" t="s">
        <v>381</v>
      </c>
    </row>
    <row r="65" spans="1:4" ht="15">
      <c r="A65" t="s">
        <v>358</v>
      </c>
      <c r="B65" t="s">
        <v>77</v>
      </c>
      <c r="C65" t="s">
        <v>377</v>
      </c>
      <c r="D65" t="s">
        <v>381</v>
      </c>
    </row>
    <row r="66" spans="1:4" ht="15">
      <c r="A66" s="237" t="s">
        <v>359</v>
      </c>
      <c r="B66" t="s">
        <v>176</v>
      </c>
      <c r="C66" t="s">
        <v>377</v>
      </c>
      <c r="D66" t="s">
        <v>381</v>
      </c>
    </row>
    <row r="67" spans="1:4" ht="15">
      <c r="A67" t="s">
        <v>360</v>
      </c>
      <c r="B67" t="s">
        <v>236</v>
      </c>
      <c r="C67" t="s">
        <v>378</v>
      </c>
      <c r="D67" t="s">
        <v>381</v>
      </c>
    </row>
    <row r="68" spans="1:4" ht="15">
      <c r="A68" t="s">
        <v>361</v>
      </c>
      <c r="B68" t="s">
        <v>237</v>
      </c>
      <c r="C68" t="s">
        <v>378</v>
      </c>
      <c r="D68" t="s">
        <v>381</v>
      </c>
    </row>
    <row r="69" spans="1:4" ht="15">
      <c r="A69" t="s">
        <v>362</v>
      </c>
      <c r="B69" t="s">
        <v>239</v>
      </c>
      <c r="C69" t="s">
        <v>378</v>
      </c>
      <c r="D69" t="s">
        <v>381</v>
      </c>
    </row>
    <row r="70" spans="1:4" ht="15">
      <c r="A70" t="s">
        <v>363</v>
      </c>
      <c r="B70" t="s">
        <v>240</v>
      </c>
      <c r="C70" t="s">
        <v>378</v>
      </c>
      <c r="D70" t="s">
        <v>381</v>
      </c>
    </row>
    <row r="71" spans="1:4" ht="15">
      <c r="A71" t="s">
        <v>364</v>
      </c>
      <c r="B71" t="s">
        <v>242</v>
      </c>
      <c r="C71" t="s">
        <v>378</v>
      </c>
      <c r="D71" t="s">
        <v>381</v>
      </c>
    </row>
    <row r="72" spans="1:4" ht="15">
      <c r="A72" t="s">
        <v>365</v>
      </c>
      <c r="B72" t="s">
        <v>243</v>
      </c>
      <c r="C72" t="s">
        <v>378</v>
      </c>
      <c r="D72" t="s">
        <v>381</v>
      </c>
    </row>
    <row r="73" spans="1:4" ht="15">
      <c r="A73" t="s">
        <v>366</v>
      </c>
      <c r="B73" t="s">
        <v>177</v>
      </c>
      <c r="C73" t="s">
        <v>379</v>
      </c>
      <c r="D73" t="s">
        <v>381</v>
      </c>
    </row>
    <row r="74" spans="1:4" ht="15">
      <c r="A74" t="s">
        <v>367</v>
      </c>
      <c r="B74" t="s">
        <v>178</v>
      </c>
      <c r="C74" t="s">
        <v>379</v>
      </c>
      <c r="D74" t="s">
        <v>381</v>
      </c>
    </row>
    <row r="75" spans="1:4" ht="15">
      <c r="A75" t="s">
        <v>368</v>
      </c>
      <c r="B75" t="s">
        <v>179</v>
      </c>
      <c r="C75" t="s">
        <v>379</v>
      </c>
      <c r="D75" t="s">
        <v>381</v>
      </c>
    </row>
    <row r="76" spans="1:4" ht="15">
      <c r="A76" t="s">
        <v>369</v>
      </c>
      <c r="B76" t="s">
        <v>161</v>
      </c>
      <c r="C76" t="s">
        <v>380</v>
      </c>
      <c r="D76" t="s">
        <v>381</v>
      </c>
    </row>
    <row r="77" spans="1:5" ht="18.5">
      <c r="A77" s="224" t="s">
        <v>171</v>
      </c>
      <c r="B77" s="224"/>
      <c r="C77" s="224"/>
      <c r="D77" s="224"/>
      <c r="E77" s="224"/>
    </row>
    <row r="78" spans="1:4" ht="15">
      <c r="A78" t="s">
        <v>384</v>
      </c>
      <c r="B78" t="s">
        <v>249</v>
      </c>
      <c r="C78" t="s">
        <v>377</v>
      </c>
      <c r="D78" t="s">
        <v>439</v>
      </c>
    </row>
    <row r="79" spans="1:4" ht="15">
      <c r="A79" t="s">
        <v>385</v>
      </c>
      <c r="B79" t="s">
        <v>250</v>
      </c>
      <c r="C79" t="s">
        <v>377</v>
      </c>
      <c r="D79" t="s">
        <v>439</v>
      </c>
    </row>
    <row r="80" spans="1:4" ht="15">
      <c r="A80" t="s">
        <v>386</v>
      </c>
      <c r="B80" t="s">
        <v>251</v>
      </c>
      <c r="C80" t="s">
        <v>377</v>
      </c>
      <c r="D80" t="s">
        <v>439</v>
      </c>
    </row>
    <row r="81" spans="1:4" ht="15">
      <c r="A81" t="s">
        <v>252</v>
      </c>
      <c r="B81" t="s">
        <v>252</v>
      </c>
      <c r="C81" t="s">
        <v>377</v>
      </c>
      <c r="D81" t="s">
        <v>439</v>
      </c>
    </row>
    <row r="82" spans="1:4" ht="15">
      <c r="A82" t="s">
        <v>387</v>
      </c>
      <c r="B82" t="s">
        <v>253</v>
      </c>
      <c r="C82" t="s">
        <v>377</v>
      </c>
      <c r="D82" t="s">
        <v>439</v>
      </c>
    </row>
    <row r="83" spans="1:4" ht="15">
      <c r="A83" t="s">
        <v>388</v>
      </c>
      <c r="B83" t="s">
        <v>254</v>
      </c>
      <c r="C83" t="s">
        <v>377</v>
      </c>
      <c r="D83" t="s">
        <v>439</v>
      </c>
    </row>
    <row r="84" spans="1:4" ht="15">
      <c r="A84" t="s">
        <v>389</v>
      </c>
      <c r="B84" t="s">
        <v>255</v>
      </c>
      <c r="C84" t="s">
        <v>377</v>
      </c>
      <c r="D84" t="s">
        <v>439</v>
      </c>
    </row>
    <row r="85" spans="1:4" ht="15">
      <c r="A85" t="s">
        <v>390</v>
      </c>
      <c r="B85" t="s">
        <v>256</v>
      </c>
      <c r="C85" t="s">
        <v>377</v>
      </c>
      <c r="D85" t="s">
        <v>439</v>
      </c>
    </row>
    <row r="86" spans="1:4" ht="15">
      <c r="A86" t="s">
        <v>391</v>
      </c>
      <c r="B86" t="s">
        <v>84</v>
      </c>
      <c r="C86" t="s">
        <v>377</v>
      </c>
      <c r="D86" t="s">
        <v>439</v>
      </c>
    </row>
    <row r="87" spans="1:4" ht="15">
      <c r="A87" t="s">
        <v>392</v>
      </c>
      <c r="B87" t="s">
        <v>258</v>
      </c>
      <c r="C87" t="s">
        <v>377</v>
      </c>
      <c r="D87" t="s">
        <v>439</v>
      </c>
    </row>
    <row r="88" spans="1:4" ht="15">
      <c r="A88" t="s">
        <v>393</v>
      </c>
      <c r="B88" t="s">
        <v>259</v>
      </c>
      <c r="C88" t="s">
        <v>377</v>
      </c>
      <c r="D88" t="s">
        <v>439</v>
      </c>
    </row>
    <row r="89" spans="1:4" ht="15">
      <c r="A89" t="s">
        <v>394</v>
      </c>
      <c r="B89" t="s">
        <v>260</v>
      </c>
      <c r="C89" t="s">
        <v>377</v>
      </c>
      <c r="D89" t="s">
        <v>439</v>
      </c>
    </row>
    <row r="90" spans="1:4" ht="15">
      <c r="A90" t="s">
        <v>395</v>
      </c>
      <c r="B90" t="s">
        <v>261</v>
      </c>
      <c r="C90" t="s">
        <v>377</v>
      </c>
      <c r="D90" t="s">
        <v>439</v>
      </c>
    </row>
    <row r="91" spans="1:4" ht="15">
      <c r="A91" t="s">
        <v>396</v>
      </c>
      <c r="B91" t="s">
        <v>85</v>
      </c>
      <c r="C91" t="s">
        <v>377</v>
      </c>
      <c r="D91" t="s">
        <v>439</v>
      </c>
    </row>
    <row r="92" spans="1:4" ht="15">
      <c r="A92" t="s">
        <v>397</v>
      </c>
      <c r="B92" t="s">
        <v>86</v>
      </c>
      <c r="C92" t="s">
        <v>377</v>
      </c>
      <c r="D92" t="s">
        <v>439</v>
      </c>
    </row>
    <row r="93" spans="1:4" ht="15">
      <c r="A93" t="s">
        <v>398</v>
      </c>
      <c r="B93" t="s">
        <v>87</v>
      </c>
      <c r="C93" t="s">
        <v>377</v>
      </c>
      <c r="D93" t="s">
        <v>439</v>
      </c>
    </row>
    <row r="94" spans="1:4" ht="15">
      <c r="A94" t="s">
        <v>89</v>
      </c>
      <c r="B94" t="s">
        <v>89</v>
      </c>
      <c r="C94" t="s">
        <v>377</v>
      </c>
      <c r="D94" t="s">
        <v>439</v>
      </c>
    </row>
    <row r="95" spans="1:4" ht="15">
      <c r="A95" t="s">
        <v>399</v>
      </c>
      <c r="B95" t="s">
        <v>88</v>
      </c>
      <c r="C95" t="s">
        <v>377</v>
      </c>
      <c r="D95" t="s">
        <v>439</v>
      </c>
    </row>
    <row r="96" spans="1:4" ht="15">
      <c r="A96" t="s">
        <v>400</v>
      </c>
      <c r="B96" t="s">
        <v>263</v>
      </c>
      <c r="C96" t="s">
        <v>377</v>
      </c>
      <c r="D96" t="s">
        <v>439</v>
      </c>
    </row>
    <row r="97" spans="1:4" ht="15">
      <c r="A97" t="s">
        <v>401</v>
      </c>
      <c r="B97" t="s">
        <v>264</v>
      </c>
      <c r="C97" t="s">
        <v>377</v>
      </c>
      <c r="D97" t="s">
        <v>439</v>
      </c>
    </row>
    <row r="98" spans="1:4" ht="15">
      <c r="A98" t="s">
        <v>402</v>
      </c>
      <c r="B98" t="s">
        <v>265</v>
      </c>
      <c r="C98" t="s">
        <v>377</v>
      </c>
      <c r="D98" t="s">
        <v>439</v>
      </c>
    </row>
    <row r="99" spans="1:4" ht="15">
      <c r="A99" t="s">
        <v>403</v>
      </c>
      <c r="B99" t="s">
        <v>266</v>
      </c>
      <c r="C99" t="s">
        <v>377</v>
      </c>
      <c r="D99" t="s">
        <v>439</v>
      </c>
    </row>
    <row r="100" spans="1:4" ht="15">
      <c r="A100" t="s">
        <v>404</v>
      </c>
      <c r="B100" t="s">
        <v>267</v>
      </c>
      <c r="C100" t="s">
        <v>377</v>
      </c>
      <c r="D100" t="s">
        <v>439</v>
      </c>
    </row>
    <row r="101" spans="1:4" ht="15">
      <c r="A101" t="s">
        <v>405</v>
      </c>
      <c r="B101" t="s">
        <v>268</v>
      </c>
      <c r="C101" t="s">
        <v>377</v>
      </c>
      <c r="D101" t="s">
        <v>439</v>
      </c>
    </row>
    <row r="102" spans="1:4" ht="15">
      <c r="A102" t="s">
        <v>406</v>
      </c>
      <c r="B102" t="s">
        <v>269</v>
      </c>
      <c r="C102" t="s">
        <v>377</v>
      </c>
      <c r="D102" t="s">
        <v>439</v>
      </c>
    </row>
    <row r="103" spans="1:4" ht="15">
      <c r="A103" t="s">
        <v>407</v>
      </c>
      <c r="B103" t="s">
        <v>90</v>
      </c>
      <c r="C103" t="s">
        <v>377</v>
      </c>
      <c r="D103" t="s">
        <v>439</v>
      </c>
    </row>
    <row r="104" spans="1:4" ht="15">
      <c r="A104" t="s">
        <v>408</v>
      </c>
      <c r="B104" t="s">
        <v>91</v>
      </c>
      <c r="C104" t="s">
        <v>377</v>
      </c>
      <c r="D104" t="s">
        <v>439</v>
      </c>
    </row>
    <row r="105" spans="1:4" ht="15">
      <c r="A105" t="s">
        <v>409</v>
      </c>
      <c r="B105" t="s">
        <v>270</v>
      </c>
      <c r="C105" t="s">
        <v>377</v>
      </c>
      <c r="D105" t="s">
        <v>439</v>
      </c>
    </row>
    <row r="106" spans="1:4" ht="15">
      <c r="A106" t="s">
        <v>410</v>
      </c>
      <c r="B106" t="s">
        <v>271</v>
      </c>
      <c r="C106" t="s">
        <v>377</v>
      </c>
      <c r="D106" t="s">
        <v>439</v>
      </c>
    </row>
    <row r="107" spans="1:4" ht="15">
      <c r="A107" t="s">
        <v>411</v>
      </c>
      <c r="B107" t="s">
        <v>92</v>
      </c>
      <c r="C107" t="s">
        <v>377</v>
      </c>
      <c r="D107" t="s">
        <v>439</v>
      </c>
    </row>
    <row r="108" spans="1:4" ht="15">
      <c r="A108" t="s">
        <v>412</v>
      </c>
      <c r="B108" t="s">
        <v>273</v>
      </c>
      <c r="C108" t="s">
        <v>377</v>
      </c>
      <c r="D108" t="s">
        <v>439</v>
      </c>
    </row>
    <row r="109" spans="1:4" ht="15">
      <c r="A109" t="s">
        <v>413</v>
      </c>
      <c r="B109" t="s">
        <v>274</v>
      </c>
      <c r="C109" t="s">
        <v>377</v>
      </c>
      <c r="D109" t="s">
        <v>439</v>
      </c>
    </row>
    <row r="110" spans="1:4" ht="15">
      <c r="A110" t="s">
        <v>414</v>
      </c>
      <c r="B110" t="s">
        <v>275</v>
      </c>
      <c r="C110" t="s">
        <v>377</v>
      </c>
      <c r="D110" t="s">
        <v>439</v>
      </c>
    </row>
    <row r="111" spans="1:4" ht="15">
      <c r="A111" t="s">
        <v>415</v>
      </c>
      <c r="B111" t="s">
        <v>276</v>
      </c>
      <c r="C111" t="s">
        <v>377</v>
      </c>
      <c r="D111" t="s">
        <v>439</v>
      </c>
    </row>
    <row r="112" spans="1:4" ht="15">
      <c r="A112" t="s">
        <v>183</v>
      </c>
      <c r="B112" t="s">
        <v>277</v>
      </c>
      <c r="C112" t="s">
        <v>377</v>
      </c>
      <c r="D112" t="s">
        <v>439</v>
      </c>
    </row>
    <row r="113" spans="1:4" ht="15">
      <c r="A113" t="s">
        <v>416</v>
      </c>
      <c r="B113" t="s">
        <v>280</v>
      </c>
      <c r="C113" t="s">
        <v>377</v>
      </c>
      <c r="D113" t="s">
        <v>439</v>
      </c>
    </row>
    <row r="114" spans="1:4" ht="15">
      <c r="A114" t="s">
        <v>417</v>
      </c>
      <c r="B114" t="s">
        <v>438</v>
      </c>
      <c r="C114" t="s">
        <v>377</v>
      </c>
      <c r="D114" t="s">
        <v>439</v>
      </c>
    </row>
    <row r="115" spans="1:4" ht="15">
      <c r="A115" t="s">
        <v>418</v>
      </c>
      <c r="B115" t="s">
        <v>281</v>
      </c>
      <c r="C115" t="s">
        <v>377</v>
      </c>
      <c r="D115" t="s">
        <v>439</v>
      </c>
    </row>
    <row r="116" spans="1:4" ht="15">
      <c r="A116" t="s">
        <v>419</v>
      </c>
      <c r="B116" t="s">
        <v>282</v>
      </c>
      <c r="C116" t="s">
        <v>377</v>
      </c>
      <c r="D116" t="s">
        <v>439</v>
      </c>
    </row>
    <row r="117" spans="1:4" ht="15">
      <c r="A117" t="s">
        <v>420</v>
      </c>
      <c r="B117" t="s">
        <v>283</v>
      </c>
      <c r="C117" t="s">
        <v>377</v>
      </c>
      <c r="D117" t="s">
        <v>439</v>
      </c>
    </row>
    <row r="118" spans="1:4" ht="15">
      <c r="A118" t="s">
        <v>421</v>
      </c>
      <c r="B118" t="s">
        <v>80</v>
      </c>
      <c r="C118" t="s">
        <v>377</v>
      </c>
      <c r="D118" t="s">
        <v>439</v>
      </c>
    </row>
    <row r="119" spans="1:4" ht="15">
      <c r="A119" t="s">
        <v>422</v>
      </c>
      <c r="B119" t="s">
        <v>284</v>
      </c>
      <c r="C119" t="s">
        <v>377</v>
      </c>
      <c r="D119" t="s">
        <v>439</v>
      </c>
    </row>
    <row r="120" spans="1:4" ht="15">
      <c r="A120" t="s">
        <v>423</v>
      </c>
      <c r="B120" t="s">
        <v>285</v>
      </c>
      <c r="C120" t="s">
        <v>377</v>
      </c>
      <c r="D120" t="s">
        <v>439</v>
      </c>
    </row>
    <row r="121" spans="1:4" ht="15">
      <c r="A121" t="s">
        <v>424</v>
      </c>
      <c r="B121" t="s">
        <v>81</v>
      </c>
      <c r="C121" t="s">
        <v>377</v>
      </c>
      <c r="D121" t="s">
        <v>439</v>
      </c>
    </row>
    <row r="122" spans="1:4" ht="15">
      <c r="A122" t="s">
        <v>425</v>
      </c>
      <c r="B122" t="s">
        <v>287</v>
      </c>
      <c r="C122" t="s">
        <v>377</v>
      </c>
      <c r="D122" t="s">
        <v>439</v>
      </c>
    </row>
    <row r="123" spans="1:4" ht="15">
      <c r="A123" t="s">
        <v>426</v>
      </c>
      <c r="B123" t="s">
        <v>288</v>
      </c>
      <c r="C123" t="s">
        <v>377</v>
      </c>
      <c r="D123" t="s">
        <v>439</v>
      </c>
    </row>
    <row r="124" spans="1:4" ht="15">
      <c r="A124" t="s">
        <v>427</v>
      </c>
      <c r="B124" t="s">
        <v>289</v>
      </c>
      <c r="C124" t="s">
        <v>377</v>
      </c>
      <c r="D124" t="s">
        <v>439</v>
      </c>
    </row>
    <row r="125" spans="1:4" ht="15">
      <c r="A125" t="s">
        <v>428</v>
      </c>
      <c r="B125" t="s">
        <v>290</v>
      </c>
      <c r="C125" t="s">
        <v>377</v>
      </c>
      <c r="D125" t="s">
        <v>439</v>
      </c>
    </row>
    <row r="126" spans="1:4" ht="15">
      <c r="A126" t="s">
        <v>429</v>
      </c>
      <c r="B126" t="s">
        <v>82</v>
      </c>
      <c r="C126" t="s">
        <v>377</v>
      </c>
      <c r="D126" t="s">
        <v>439</v>
      </c>
    </row>
    <row r="127" spans="1:4" ht="15">
      <c r="A127" t="s">
        <v>430</v>
      </c>
      <c r="B127" t="s">
        <v>291</v>
      </c>
      <c r="C127" t="s">
        <v>377</v>
      </c>
      <c r="D127" t="s">
        <v>439</v>
      </c>
    </row>
    <row r="128" spans="1:4" ht="15">
      <c r="A128" t="s">
        <v>431</v>
      </c>
      <c r="B128" t="s">
        <v>292</v>
      </c>
      <c r="C128" t="s">
        <v>377</v>
      </c>
      <c r="D128" t="s">
        <v>439</v>
      </c>
    </row>
    <row r="129" spans="1:4" ht="15">
      <c r="A129" t="s">
        <v>432</v>
      </c>
      <c r="B129" t="s">
        <v>293</v>
      </c>
      <c r="C129" t="s">
        <v>377</v>
      </c>
      <c r="D129" t="s">
        <v>439</v>
      </c>
    </row>
    <row r="130" spans="1:4" ht="15">
      <c r="A130" t="s">
        <v>433</v>
      </c>
      <c r="B130" t="s">
        <v>83</v>
      </c>
      <c r="C130" t="s">
        <v>377</v>
      </c>
      <c r="D130" t="s">
        <v>439</v>
      </c>
    </row>
    <row r="131" spans="1:4" ht="15">
      <c r="A131" t="s">
        <v>434</v>
      </c>
      <c r="B131" t="s">
        <v>294</v>
      </c>
      <c r="C131" t="s">
        <v>377</v>
      </c>
      <c r="D131" t="s">
        <v>439</v>
      </c>
    </row>
    <row r="132" spans="1:4" ht="15">
      <c r="A132" t="s">
        <v>435</v>
      </c>
      <c r="B132" t="s">
        <v>295</v>
      </c>
      <c r="C132" t="s">
        <v>377</v>
      </c>
      <c r="D132" t="s">
        <v>439</v>
      </c>
    </row>
    <row r="133" spans="1:4" ht="15">
      <c r="A133" t="s">
        <v>278</v>
      </c>
      <c r="B133" t="s">
        <v>296</v>
      </c>
      <c r="C133" t="s">
        <v>377</v>
      </c>
      <c r="D133" t="s">
        <v>439</v>
      </c>
    </row>
    <row r="134" spans="1:5" ht="15">
      <c r="A134" t="s">
        <v>436</v>
      </c>
      <c r="B134" t="s">
        <v>297</v>
      </c>
      <c r="C134" t="s">
        <v>377</v>
      </c>
      <c r="D134" t="s">
        <v>439</v>
      </c>
      <c r="E134" t="s">
        <v>440</v>
      </c>
    </row>
    <row r="135" spans="1:4" ht="15">
      <c r="A135" t="s">
        <v>437</v>
      </c>
      <c r="B135" t="s">
        <v>162</v>
      </c>
      <c r="C135" t="s">
        <v>380</v>
      </c>
      <c r="D135" t="s">
        <v>381</v>
      </c>
    </row>
    <row r="136" spans="1:5" ht="18.5">
      <c r="A136" s="224" t="s">
        <v>130</v>
      </c>
      <c r="B136" s="224"/>
      <c r="C136" s="224"/>
      <c r="D136" s="224"/>
      <c r="E136" s="224"/>
    </row>
    <row r="137" spans="1:4" ht="15">
      <c r="A137" t="s">
        <v>441</v>
      </c>
      <c r="B137" t="s">
        <v>442</v>
      </c>
      <c r="C137" t="s">
        <v>371</v>
      </c>
      <c r="D137" t="s">
        <v>381</v>
      </c>
    </row>
    <row r="138" spans="1:4" ht="15">
      <c r="A138" t="s">
        <v>443</v>
      </c>
      <c r="B138" t="s">
        <v>444</v>
      </c>
      <c r="C138" t="s">
        <v>377</v>
      </c>
      <c r="D138" t="s">
        <v>381</v>
      </c>
    </row>
    <row r="139" spans="1:4" ht="15">
      <c r="A139" t="s">
        <v>443</v>
      </c>
      <c r="B139" t="s">
        <v>96</v>
      </c>
      <c r="C139" t="s">
        <v>377</v>
      </c>
      <c r="D139" t="s">
        <v>381</v>
      </c>
    </row>
    <row r="140" spans="1:4" ht="15">
      <c r="A140" t="s">
        <v>445</v>
      </c>
      <c r="B140" t="s">
        <v>97</v>
      </c>
      <c r="C140" t="s">
        <v>377</v>
      </c>
      <c r="D140" t="s">
        <v>381</v>
      </c>
    </row>
    <row r="141" spans="1:4" ht="15">
      <c r="A141" t="s">
        <v>446</v>
      </c>
      <c r="B141" t="s">
        <v>447</v>
      </c>
      <c r="C141" t="s">
        <v>377</v>
      </c>
      <c r="D141" t="s">
        <v>381</v>
      </c>
    </row>
    <row r="142" spans="1:4" ht="15">
      <c r="A142" t="s">
        <v>448</v>
      </c>
      <c r="B142" t="s">
        <v>449</v>
      </c>
      <c r="C142" t="s">
        <v>377</v>
      </c>
      <c r="D142" t="s">
        <v>381</v>
      </c>
    </row>
    <row r="143" spans="1:4" ht="15">
      <c r="A143" t="s">
        <v>448</v>
      </c>
      <c r="B143" t="s">
        <v>473</v>
      </c>
      <c r="C143" t="s">
        <v>377</v>
      </c>
      <c r="D143" t="s">
        <v>381</v>
      </c>
    </row>
    <row r="144" spans="1:4" ht="15">
      <c r="A144" t="s">
        <v>450</v>
      </c>
      <c r="B144" t="s">
        <v>173</v>
      </c>
      <c r="C144" t="s">
        <v>377</v>
      </c>
      <c r="D144" t="s">
        <v>381</v>
      </c>
    </row>
    <row r="145" spans="1:4" ht="15">
      <c r="A145" t="s">
        <v>451</v>
      </c>
      <c r="B145" t="s">
        <v>100</v>
      </c>
      <c r="C145" t="s">
        <v>377</v>
      </c>
      <c r="D145" t="s">
        <v>381</v>
      </c>
    </row>
    <row r="146" spans="1:4" ht="15">
      <c r="A146" t="s">
        <v>452</v>
      </c>
      <c r="B146" t="s">
        <v>474</v>
      </c>
      <c r="C146" t="s">
        <v>377</v>
      </c>
      <c r="D146" t="s">
        <v>381</v>
      </c>
    </row>
    <row r="147" spans="1:4" ht="15">
      <c r="A147" t="s">
        <v>453</v>
      </c>
      <c r="B147" t="s">
        <v>311</v>
      </c>
      <c r="C147" t="s">
        <v>377</v>
      </c>
      <c r="D147" t="s">
        <v>439</v>
      </c>
    </row>
    <row r="148" spans="1:4" ht="15">
      <c r="A148" t="s">
        <v>453</v>
      </c>
      <c r="B148" t="s">
        <v>475</v>
      </c>
      <c r="C148" t="s">
        <v>377</v>
      </c>
      <c r="D148" t="s">
        <v>439</v>
      </c>
    </row>
    <row r="149" spans="1:4" ht="15">
      <c r="A149" t="s">
        <v>454</v>
      </c>
      <c r="B149" t="s">
        <v>312</v>
      </c>
      <c r="C149" t="s">
        <v>377</v>
      </c>
      <c r="D149" t="s">
        <v>439</v>
      </c>
    </row>
    <row r="150" spans="1:4" ht="15">
      <c r="A150" t="s">
        <v>455</v>
      </c>
      <c r="B150" t="s">
        <v>476</v>
      </c>
      <c r="C150" t="s">
        <v>377</v>
      </c>
      <c r="D150" t="s">
        <v>439</v>
      </c>
    </row>
    <row r="151" spans="1:4" ht="15">
      <c r="A151" t="s">
        <v>456</v>
      </c>
      <c r="B151" t="s">
        <v>313</v>
      </c>
      <c r="C151" t="s">
        <v>377</v>
      </c>
      <c r="D151" t="s">
        <v>439</v>
      </c>
    </row>
    <row r="152" spans="1:4" ht="15">
      <c r="A152" t="s">
        <v>456</v>
      </c>
      <c r="B152" t="s">
        <v>315</v>
      </c>
      <c r="C152" t="s">
        <v>377</v>
      </c>
      <c r="D152" t="s">
        <v>439</v>
      </c>
    </row>
    <row r="153" spans="1:4" ht="15">
      <c r="A153" t="s">
        <v>457</v>
      </c>
      <c r="B153" t="s">
        <v>314</v>
      </c>
      <c r="C153" t="s">
        <v>377</v>
      </c>
      <c r="D153" t="s">
        <v>439</v>
      </c>
    </row>
    <row r="154" spans="1:4" ht="15">
      <c r="A154" t="s">
        <v>458</v>
      </c>
      <c r="B154" t="s">
        <v>477</v>
      </c>
      <c r="C154" t="s">
        <v>377</v>
      </c>
      <c r="D154" t="s">
        <v>439</v>
      </c>
    </row>
    <row r="155" spans="1:4" ht="15">
      <c r="A155" t="s">
        <v>459</v>
      </c>
      <c r="B155" t="s">
        <v>102</v>
      </c>
      <c r="C155" t="s">
        <v>380</v>
      </c>
      <c r="D155" t="s">
        <v>381</v>
      </c>
    </row>
    <row r="156" spans="1:5" ht="18.5">
      <c r="A156" s="224" t="s">
        <v>226</v>
      </c>
      <c r="B156" s="224"/>
      <c r="C156" s="224"/>
      <c r="D156" s="224"/>
      <c r="E156" s="224"/>
    </row>
    <row r="157" spans="1:4" ht="15">
      <c r="A157" t="s">
        <v>460</v>
      </c>
      <c r="B157" t="s">
        <v>467</v>
      </c>
      <c r="C157" t="s">
        <v>371</v>
      </c>
      <c r="D157" t="s">
        <v>381</v>
      </c>
    </row>
    <row r="158" spans="1:4" ht="15">
      <c r="A158" t="s">
        <v>461</v>
      </c>
      <c r="B158" t="s">
        <v>468</v>
      </c>
      <c r="C158" t="s">
        <v>377</v>
      </c>
      <c r="D158" t="s">
        <v>381</v>
      </c>
    </row>
    <row r="159" spans="1:4" ht="15">
      <c r="A159" t="s">
        <v>462</v>
      </c>
      <c r="B159" t="s">
        <v>469</v>
      </c>
      <c r="C159" t="s">
        <v>371</v>
      </c>
      <c r="D159" t="s">
        <v>381</v>
      </c>
    </row>
    <row r="160" spans="1:4" ht="15">
      <c r="A160" t="s">
        <v>463</v>
      </c>
      <c r="B160" t="s">
        <v>470</v>
      </c>
      <c r="C160" t="s">
        <v>377</v>
      </c>
      <c r="D160" t="s">
        <v>381</v>
      </c>
    </row>
    <row r="161" spans="1:4" ht="15">
      <c r="A161" t="s">
        <v>461</v>
      </c>
      <c r="B161" t="s">
        <v>468</v>
      </c>
      <c r="C161" t="s">
        <v>377</v>
      </c>
      <c r="D161" t="s">
        <v>381</v>
      </c>
    </row>
    <row r="162" spans="1:4" ht="15">
      <c r="A162" t="s">
        <v>464</v>
      </c>
      <c r="B162" t="s">
        <v>215</v>
      </c>
      <c r="C162" t="s">
        <v>377</v>
      </c>
      <c r="D162" t="s">
        <v>381</v>
      </c>
    </row>
    <row r="163" spans="1:4" ht="15">
      <c r="A163" t="s">
        <v>463</v>
      </c>
      <c r="B163" t="s">
        <v>470</v>
      </c>
      <c r="C163" t="s">
        <v>377</v>
      </c>
      <c r="D163" t="s">
        <v>381</v>
      </c>
    </row>
    <row r="164" spans="1:4" ht="15">
      <c r="A164" t="s">
        <v>465</v>
      </c>
      <c r="B164" t="s">
        <v>218</v>
      </c>
      <c r="C164" t="s">
        <v>377</v>
      </c>
      <c r="D164" t="s">
        <v>381</v>
      </c>
    </row>
    <row r="165" spans="1:4" ht="15">
      <c r="A165" t="s">
        <v>466</v>
      </c>
      <c r="B165" t="s">
        <v>219</v>
      </c>
      <c r="C165" t="s">
        <v>377</v>
      </c>
      <c r="D165" t="s">
        <v>381</v>
      </c>
    </row>
    <row r="166" spans="1:4" ht="15">
      <c r="A166" t="s">
        <v>513</v>
      </c>
      <c r="B166" t="s">
        <v>512</v>
      </c>
      <c r="C166" t="s">
        <v>371</v>
      </c>
      <c r="D166" t="s">
        <v>381</v>
      </c>
    </row>
    <row r="167" spans="1:5" ht="15">
      <c r="A167" s="342" t="s">
        <v>624</v>
      </c>
      <c r="B167" s="341"/>
      <c r="C167" s="341"/>
      <c r="D167" s="341"/>
      <c r="E167" s="341"/>
    </row>
    <row r="168" spans="1:4" ht="15">
      <c r="A168" t="s">
        <v>625</v>
      </c>
      <c r="B168" t="s">
        <v>561</v>
      </c>
      <c r="C168" t="s">
        <v>371</v>
      </c>
      <c r="D168" t="s">
        <v>381</v>
      </c>
    </row>
    <row r="169" spans="1:4" ht="15">
      <c r="A169" t="s">
        <v>627</v>
      </c>
      <c r="B169" t="s">
        <v>515</v>
      </c>
      <c r="C169" t="s">
        <v>371</v>
      </c>
      <c r="D169" t="s">
        <v>381</v>
      </c>
    </row>
    <row r="170" spans="1:4" ht="15">
      <c r="A170" t="s">
        <v>628</v>
      </c>
      <c r="B170" t="s">
        <v>516</v>
      </c>
      <c r="C170" t="s">
        <v>371</v>
      </c>
      <c r="D170" t="s">
        <v>381</v>
      </c>
    </row>
    <row r="171" spans="1:4" ht="15">
      <c r="A171" t="s">
        <v>629</v>
      </c>
      <c r="B171" t="s">
        <v>517</v>
      </c>
      <c r="C171" t="s">
        <v>377</v>
      </c>
      <c r="D171" t="s">
        <v>381</v>
      </c>
    </row>
    <row r="172" spans="1:4" ht="15">
      <c r="A172" t="s">
        <v>630</v>
      </c>
      <c r="B172" t="s">
        <v>518</v>
      </c>
      <c r="C172" t="s">
        <v>377</v>
      </c>
      <c r="D172" t="s">
        <v>381</v>
      </c>
    </row>
    <row r="173" spans="1:4" ht="15">
      <c r="A173" t="s">
        <v>631</v>
      </c>
      <c r="B173" t="s">
        <v>562</v>
      </c>
      <c r="C173" t="s">
        <v>377</v>
      </c>
      <c r="D173" t="s">
        <v>381</v>
      </c>
    </row>
    <row r="174" spans="1:4" ht="15">
      <c r="A174" t="s">
        <v>632</v>
      </c>
      <c r="B174" t="s">
        <v>519</v>
      </c>
      <c r="C174" t="s">
        <v>377</v>
      </c>
      <c r="D174" t="s">
        <v>381</v>
      </c>
    </row>
    <row r="175" spans="1:4" ht="15">
      <c r="A175" t="s">
        <v>633</v>
      </c>
      <c r="B175" t="s">
        <v>563</v>
      </c>
      <c r="C175" t="s">
        <v>377</v>
      </c>
      <c r="D175" t="s">
        <v>381</v>
      </c>
    </row>
    <row r="176" spans="1:4" ht="15">
      <c r="A176" t="s">
        <v>634</v>
      </c>
      <c r="B176" t="s">
        <v>520</v>
      </c>
      <c r="C176" t="s">
        <v>377</v>
      </c>
      <c r="D176" t="s">
        <v>381</v>
      </c>
    </row>
    <row r="177" spans="1:4" ht="15">
      <c r="A177" t="s">
        <v>635</v>
      </c>
      <c r="B177" t="s">
        <v>564</v>
      </c>
      <c r="C177" t="s">
        <v>371</v>
      </c>
      <c r="D177" t="s">
        <v>381</v>
      </c>
    </row>
    <row r="178" spans="1:4" ht="15">
      <c r="A178" t="s">
        <v>636</v>
      </c>
      <c r="B178" t="s">
        <v>521</v>
      </c>
      <c r="C178" t="s">
        <v>377</v>
      </c>
      <c r="D178" t="s">
        <v>381</v>
      </c>
    </row>
    <row r="179" spans="1:4" ht="15">
      <c r="A179" t="s">
        <v>637</v>
      </c>
      <c r="B179" t="s">
        <v>565</v>
      </c>
      <c r="C179" t="s">
        <v>377</v>
      </c>
      <c r="D179" t="s">
        <v>381</v>
      </c>
    </row>
    <row r="180" spans="1:4" ht="15">
      <c r="A180" t="s">
        <v>638</v>
      </c>
      <c r="B180" t="s">
        <v>522</v>
      </c>
      <c r="C180" t="s">
        <v>377</v>
      </c>
      <c r="D180" t="s">
        <v>381</v>
      </c>
    </row>
    <row r="181" spans="1:4" ht="15">
      <c r="A181" t="s">
        <v>639</v>
      </c>
      <c r="B181" t="s">
        <v>566</v>
      </c>
      <c r="C181" t="s">
        <v>377</v>
      </c>
      <c r="D181" t="s">
        <v>381</v>
      </c>
    </row>
    <row r="182" spans="1:4" ht="15">
      <c r="A182" t="s">
        <v>640</v>
      </c>
      <c r="B182" t="s">
        <v>567</v>
      </c>
      <c r="C182" t="s">
        <v>377</v>
      </c>
      <c r="D182" t="s">
        <v>381</v>
      </c>
    </row>
    <row r="183" spans="1:4" ht="15">
      <c r="A183" t="s">
        <v>641</v>
      </c>
      <c r="B183" t="s">
        <v>523</v>
      </c>
      <c r="C183" t="s">
        <v>377</v>
      </c>
      <c r="D183" t="s">
        <v>381</v>
      </c>
    </row>
    <row r="184" spans="1:4" ht="15">
      <c r="A184" t="s">
        <v>642</v>
      </c>
      <c r="B184" t="s">
        <v>774</v>
      </c>
      <c r="C184" t="s">
        <v>377</v>
      </c>
      <c r="D184" t="s">
        <v>381</v>
      </c>
    </row>
    <row r="185" spans="1:4" ht="15">
      <c r="A185" t="s">
        <v>643</v>
      </c>
      <c r="B185" t="s">
        <v>775</v>
      </c>
      <c r="C185" t="s">
        <v>377</v>
      </c>
      <c r="D185" t="s">
        <v>381</v>
      </c>
    </row>
    <row r="186" spans="1:4" ht="15">
      <c r="A186" t="s">
        <v>644</v>
      </c>
      <c r="B186" t="s">
        <v>776</v>
      </c>
      <c r="C186" t="s">
        <v>377</v>
      </c>
      <c r="D186" t="s">
        <v>381</v>
      </c>
    </row>
    <row r="187" spans="1:4" ht="15">
      <c r="A187" t="s">
        <v>645</v>
      </c>
      <c r="B187" t="s">
        <v>777</v>
      </c>
      <c r="C187" t="s">
        <v>377</v>
      </c>
      <c r="D187" t="s">
        <v>381</v>
      </c>
    </row>
    <row r="188" spans="1:4" ht="15">
      <c r="A188" t="s">
        <v>646</v>
      </c>
      <c r="B188" t="s">
        <v>778</v>
      </c>
      <c r="C188" t="s">
        <v>377</v>
      </c>
      <c r="D188" t="s">
        <v>381</v>
      </c>
    </row>
    <row r="189" spans="1:4" ht="15">
      <c r="A189" t="s">
        <v>647</v>
      </c>
      <c r="B189" t="s">
        <v>779</v>
      </c>
      <c r="C189" t="s">
        <v>377</v>
      </c>
      <c r="D189" t="s">
        <v>381</v>
      </c>
    </row>
    <row r="190" spans="1:4" ht="15">
      <c r="A190" t="s">
        <v>648</v>
      </c>
      <c r="B190" t="s">
        <v>530</v>
      </c>
      <c r="C190" t="s">
        <v>377</v>
      </c>
      <c r="D190" t="s">
        <v>381</v>
      </c>
    </row>
    <row r="191" spans="1:4" ht="15">
      <c r="A191" t="s">
        <v>649</v>
      </c>
      <c r="B191" t="s">
        <v>531</v>
      </c>
      <c r="C191" t="s">
        <v>371</v>
      </c>
      <c r="D191" t="s">
        <v>381</v>
      </c>
    </row>
    <row r="192" spans="1:4" ht="15">
      <c r="A192" t="s">
        <v>650</v>
      </c>
      <c r="B192" t="s">
        <v>780</v>
      </c>
      <c r="C192" t="s">
        <v>377</v>
      </c>
      <c r="D192" t="s">
        <v>381</v>
      </c>
    </row>
    <row r="193" spans="1:4" ht="15">
      <c r="A193" t="s">
        <v>651</v>
      </c>
      <c r="B193" t="s">
        <v>781</v>
      </c>
      <c r="C193" t="s">
        <v>377</v>
      </c>
      <c r="D193" t="s">
        <v>381</v>
      </c>
    </row>
    <row r="194" spans="1:4" ht="15">
      <c r="A194" t="s">
        <v>652</v>
      </c>
      <c r="B194" t="s">
        <v>782</v>
      </c>
      <c r="C194" t="s">
        <v>377</v>
      </c>
      <c r="D194" t="s">
        <v>381</v>
      </c>
    </row>
    <row r="195" spans="1:4" ht="15">
      <c r="A195" t="s">
        <v>653</v>
      </c>
      <c r="B195" t="s">
        <v>783</v>
      </c>
      <c r="C195" t="s">
        <v>377</v>
      </c>
      <c r="D195" t="s">
        <v>381</v>
      </c>
    </row>
    <row r="196" spans="1:4" ht="15">
      <c r="A196" t="s">
        <v>654</v>
      </c>
      <c r="B196" t="s">
        <v>784</v>
      </c>
      <c r="C196" t="s">
        <v>377</v>
      </c>
      <c r="D196" t="s">
        <v>381</v>
      </c>
    </row>
    <row r="197" spans="1:4" ht="15">
      <c r="A197" t="s">
        <v>655</v>
      </c>
      <c r="B197" t="s">
        <v>785</v>
      </c>
      <c r="C197" t="s">
        <v>377</v>
      </c>
      <c r="D197" t="s">
        <v>381</v>
      </c>
    </row>
    <row r="198" spans="1:4" ht="15">
      <c r="A198" t="s">
        <v>656</v>
      </c>
      <c r="B198" t="s">
        <v>786</v>
      </c>
      <c r="C198" t="s">
        <v>377</v>
      </c>
      <c r="D198" t="s">
        <v>381</v>
      </c>
    </row>
    <row r="199" spans="1:4" ht="15">
      <c r="A199" t="s">
        <v>657</v>
      </c>
      <c r="B199" t="s">
        <v>787</v>
      </c>
      <c r="C199" t="s">
        <v>377</v>
      </c>
      <c r="D199" t="s">
        <v>381</v>
      </c>
    </row>
    <row r="200" spans="1:4" ht="15">
      <c r="A200" t="s">
        <v>658</v>
      </c>
      <c r="B200" t="s">
        <v>788</v>
      </c>
      <c r="C200" t="s">
        <v>377</v>
      </c>
      <c r="D200" t="s">
        <v>381</v>
      </c>
    </row>
    <row r="201" spans="1:4" ht="15">
      <c r="A201" t="s">
        <v>659</v>
      </c>
      <c r="B201" t="s">
        <v>789</v>
      </c>
      <c r="C201" t="s">
        <v>377</v>
      </c>
      <c r="D201" t="s">
        <v>381</v>
      </c>
    </row>
    <row r="202" spans="1:4" ht="15">
      <c r="A202" t="s">
        <v>660</v>
      </c>
      <c r="B202" t="s">
        <v>790</v>
      </c>
      <c r="C202" t="s">
        <v>377</v>
      </c>
      <c r="D202" t="s">
        <v>381</v>
      </c>
    </row>
    <row r="203" spans="1:4" ht="15">
      <c r="A203" t="s">
        <v>661</v>
      </c>
      <c r="B203" t="s">
        <v>791</v>
      </c>
      <c r="C203" t="s">
        <v>377</v>
      </c>
      <c r="D203" t="s">
        <v>381</v>
      </c>
    </row>
    <row r="204" spans="1:4" ht="15">
      <c r="A204" t="s">
        <v>662</v>
      </c>
      <c r="B204" t="s">
        <v>792</v>
      </c>
      <c r="C204" t="s">
        <v>377</v>
      </c>
      <c r="D204" t="s">
        <v>381</v>
      </c>
    </row>
    <row r="205" spans="1:4" ht="15">
      <c r="A205" t="s">
        <v>663</v>
      </c>
      <c r="B205" t="s">
        <v>793</v>
      </c>
      <c r="C205" t="s">
        <v>377</v>
      </c>
      <c r="D205" t="s">
        <v>381</v>
      </c>
    </row>
    <row r="206" spans="1:4" ht="15">
      <c r="A206" t="s">
        <v>664</v>
      </c>
      <c r="B206" t="s">
        <v>794</v>
      </c>
      <c r="C206" t="s">
        <v>377</v>
      </c>
      <c r="D206" t="s">
        <v>381</v>
      </c>
    </row>
    <row r="207" spans="1:4" ht="15">
      <c r="A207" t="s">
        <v>665</v>
      </c>
      <c r="B207" t="s">
        <v>795</v>
      </c>
      <c r="C207" t="s">
        <v>377</v>
      </c>
      <c r="D207" t="s">
        <v>381</v>
      </c>
    </row>
    <row r="208" spans="1:4" ht="15">
      <c r="A208" t="s">
        <v>666</v>
      </c>
      <c r="B208" t="s">
        <v>796</v>
      </c>
      <c r="C208" t="s">
        <v>377</v>
      </c>
      <c r="D208" t="s">
        <v>381</v>
      </c>
    </row>
    <row r="209" spans="1:4" ht="15">
      <c r="A209" t="s">
        <v>667</v>
      </c>
      <c r="B209" t="s">
        <v>797</v>
      </c>
      <c r="C209" t="s">
        <v>377</v>
      </c>
      <c r="D209" t="s">
        <v>381</v>
      </c>
    </row>
    <row r="210" spans="1:4" ht="15">
      <c r="A210" t="s">
        <v>668</v>
      </c>
      <c r="B210" t="s">
        <v>798</v>
      </c>
      <c r="C210" t="s">
        <v>377</v>
      </c>
      <c r="D210" t="s">
        <v>381</v>
      </c>
    </row>
    <row r="211" spans="1:4" ht="15">
      <c r="A211" t="s">
        <v>669</v>
      </c>
      <c r="B211" t="s">
        <v>799</v>
      </c>
      <c r="C211" t="s">
        <v>377</v>
      </c>
      <c r="D211" t="s">
        <v>381</v>
      </c>
    </row>
    <row r="212" spans="1:4" ht="15">
      <c r="A212" t="s">
        <v>670</v>
      </c>
      <c r="B212" t="s">
        <v>800</v>
      </c>
      <c r="C212" t="s">
        <v>377</v>
      </c>
      <c r="D212" t="s">
        <v>381</v>
      </c>
    </row>
    <row r="213" spans="1:4" ht="15">
      <c r="A213" t="s">
        <v>671</v>
      </c>
      <c r="B213" t="s">
        <v>801</v>
      </c>
      <c r="C213" t="s">
        <v>377</v>
      </c>
      <c r="D213" t="s">
        <v>381</v>
      </c>
    </row>
    <row r="214" spans="1:4" ht="15">
      <c r="A214" t="s">
        <v>672</v>
      </c>
      <c r="B214" t="s">
        <v>802</v>
      </c>
      <c r="C214" t="s">
        <v>377</v>
      </c>
      <c r="D214" t="s">
        <v>381</v>
      </c>
    </row>
    <row r="215" spans="1:4" ht="15">
      <c r="A215" t="s">
        <v>673</v>
      </c>
      <c r="B215" t="s">
        <v>803</v>
      </c>
      <c r="C215" t="s">
        <v>377</v>
      </c>
      <c r="D215" t="s">
        <v>381</v>
      </c>
    </row>
    <row r="216" spans="1:4" ht="15">
      <c r="A216" t="s">
        <v>674</v>
      </c>
      <c r="B216" t="s">
        <v>804</v>
      </c>
      <c r="C216" t="s">
        <v>377</v>
      </c>
      <c r="D216" t="s">
        <v>381</v>
      </c>
    </row>
    <row r="217" spans="1:4" ht="15">
      <c r="A217" t="s">
        <v>675</v>
      </c>
      <c r="B217" t="s">
        <v>805</v>
      </c>
      <c r="C217" t="s">
        <v>377</v>
      </c>
      <c r="D217" t="s">
        <v>381</v>
      </c>
    </row>
    <row r="218" spans="1:4" ht="15">
      <c r="A218" t="s">
        <v>676</v>
      </c>
      <c r="B218" t="s">
        <v>806</v>
      </c>
      <c r="C218" t="s">
        <v>377</v>
      </c>
      <c r="D218" t="s">
        <v>381</v>
      </c>
    </row>
    <row r="219" spans="1:4" ht="15">
      <c r="A219" t="s">
        <v>677</v>
      </c>
      <c r="B219" t="s">
        <v>545</v>
      </c>
      <c r="C219" t="s">
        <v>377</v>
      </c>
      <c r="D219" t="s">
        <v>381</v>
      </c>
    </row>
    <row r="220" spans="1:4" ht="15">
      <c r="A220" t="s">
        <v>678</v>
      </c>
      <c r="B220" t="s">
        <v>546</v>
      </c>
      <c r="C220" t="s">
        <v>371</v>
      </c>
      <c r="D220" t="s">
        <v>381</v>
      </c>
    </row>
    <row r="221" spans="1:4" ht="15">
      <c r="A221" t="s">
        <v>679</v>
      </c>
      <c r="B221" t="s">
        <v>578</v>
      </c>
      <c r="C221" t="s">
        <v>377</v>
      </c>
      <c r="D221" t="s">
        <v>381</v>
      </c>
    </row>
    <row r="222" spans="1:4" ht="15">
      <c r="A222" t="s">
        <v>680</v>
      </c>
      <c r="B222" t="s">
        <v>579</v>
      </c>
      <c r="C222" t="s">
        <v>377</v>
      </c>
      <c r="D222" t="s">
        <v>381</v>
      </c>
    </row>
    <row r="223" spans="1:4" ht="15">
      <c r="A223" t="s">
        <v>681</v>
      </c>
      <c r="B223" t="s">
        <v>807</v>
      </c>
      <c r="C223" t="s">
        <v>377</v>
      </c>
      <c r="D223" t="s">
        <v>381</v>
      </c>
    </row>
    <row r="224" spans="1:4" ht="15">
      <c r="A224" t="s">
        <v>682</v>
      </c>
      <c r="B224" t="s">
        <v>808</v>
      </c>
      <c r="C224" t="s">
        <v>377</v>
      </c>
      <c r="D224" t="s">
        <v>381</v>
      </c>
    </row>
    <row r="225" spans="1:4" ht="15">
      <c r="A225" t="s">
        <v>683</v>
      </c>
      <c r="B225" t="s">
        <v>809</v>
      </c>
      <c r="C225" t="s">
        <v>377</v>
      </c>
      <c r="D225" t="s">
        <v>381</v>
      </c>
    </row>
    <row r="226" spans="1:4" ht="15">
      <c r="A226" t="s">
        <v>684</v>
      </c>
      <c r="B226" t="s">
        <v>810</v>
      </c>
      <c r="C226" t="s">
        <v>377</v>
      </c>
      <c r="D226" t="s">
        <v>381</v>
      </c>
    </row>
    <row r="227" spans="1:4" ht="15">
      <c r="A227" t="s">
        <v>685</v>
      </c>
      <c r="B227" t="s">
        <v>811</v>
      </c>
      <c r="C227" t="s">
        <v>377</v>
      </c>
      <c r="D227" t="s">
        <v>381</v>
      </c>
    </row>
    <row r="228" spans="1:4" ht="15">
      <c r="A228" t="s">
        <v>686</v>
      </c>
      <c r="B228" t="s">
        <v>812</v>
      </c>
      <c r="C228" t="s">
        <v>377</v>
      </c>
      <c r="D228" t="s">
        <v>381</v>
      </c>
    </row>
    <row r="229" spans="1:4" ht="15">
      <c r="A229" t="s">
        <v>687</v>
      </c>
      <c r="B229" t="s">
        <v>813</v>
      </c>
      <c r="C229" t="s">
        <v>377</v>
      </c>
      <c r="D229" t="s">
        <v>381</v>
      </c>
    </row>
    <row r="230" spans="1:4" ht="15">
      <c r="A230" t="s">
        <v>688</v>
      </c>
      <c r="B230" t="s">
        <v>814</v>
      </c>
      <c r="C230" t="s">
        <v>377</v>
      </c>
      <c r="D230" t="s">
        <v>381</v>
      </c>
    </row>
    <row r="231" spans="1:4" ht="15">
      <c r="A231" t="s">
        <v>689</v>
      </c>
      <c r="B231" t="s">
        <v>815</v>
      </c>
      <c r="C231" t="s">
        <v>377</v>
      </c>
      <c r="D231" t="s">
        <v>381</v>
      </c>
    </row>
    <row r="232" spans="1:4" ht="15">
      <c r="A232" t="s">
        <v>690</v>
      </c>
      <c r="B232" t="s">
        <v>816</v>
      </c>
      <c r="C232" t="s">
        <v>377</v>
      </c>
      <c r="D232" t="s">
        <v>381</v>
      </c>
    </row>
    <row r="233" spans="1:4" ht="15">
      <c r="A233" t="s">
        <v>691</v>
      </c>
      <c r="B233" t="s">
        <v>817</v>
      </c>
      <c r="C233" t="s">
        <v>377</v>
      </c>
      <c r="D233" t="s">
        <v>381</v>
      </c>
    </row>
    <row r="234" spans="1:4" ht="15">
      <c r="A234" t="s">
        <v>692</v>
      </c>
      <c r="B234" t="s">
        <v>818</v>
      </c>
      <c r="C234" t="s">
        <v>377</v>
      </c>
      <c r="D234" t="s">
        <v>381</v>
      </c>
    </row>
    <row r="235" spans="1:4" ht="15">
      <c r="A235" t="s">
        <v>693</v>
      </c>
      <c r="B235" t="s">
        <v>819</v>
      </c>
      <c r="C235" t="s">
        <v>377</v>
      </c>
      <c r="D235" t="s">
        <v>381</v>
      </c>
    </row>
    <row r="236" spans="1:4" ht="15">
      <c r="A236" t="s">
        <v>694</v>
      </c>
      <c r="B236" t="s">
        <v>820</v>
      </c>
      <c r="C236" t="s">
        <v>377</v>
      </c>
      <c r="D236" t="s">
        <v>381</v>
      </c>
    </row>
    <row r="237" spans="1:4" ht="15">
      <c r="A237" t="s">
        <v>695</v>
      </c>
      <c r="B237" t="s">
        <v>553</v>
      </c>
      <c r="C237" t="s">
        <v>377</v>
      </c>
      <c r="D237" t="s">
        <v>381</v>
      </c>
    </row>
    <row r="238" spans="1:4" ht="15">
      <c r="A238" t="s">
        <v>696</v>
      </c>
      <c r="B238" t="s">
        <v>554</v>
      </c>
      <c r="C238" t="s">
        <v>377</v>
      </c>
      <c r="D238" t="s">
        <v>381</v>
      </c>
    </row>
    <row r="239" spans="1:4" ht="15">
      <c r="A239" t="s">
        <v>697</v>
      </c>
      <c r="B239" t="s">
        <v>555</v>
      </c>
      <c r="C239" t="s">
        <v>371</v>
      </c>
      <c r="D239" t="s">
        <v>381</v>
      </c>
    </row>
    <row r="240" spans="1:4" ht="15">
      <c r="A240" t="s">
        <v>698</v>
      </c>
      <c r="B240" t="s">
        <v>556</v>
      </c>
      <c r="C240" t="s">
        <v>377</v>
      </c>
      <c r="D240" t="s">
        <v>381</v>
      </c>
    </row>
    <row r="241" spans="1:4" ht="15">
      <c r="A241" t="s">
        <v>699</v>
      </c>
      <c r="B241" t="s">
        <v>557</v>
      </c>
      <c r="C241" t="s">
        <v>377</v>
      </c>
      <c r="D241" t="s">
        <v>381</v>
      </c>
    </row>
    <row r="242" spans="1:4" ht="15">
      <c r="A242" t="s">
        <v>700</v>
      </c>
      <c r="B242" t="s">
        <v>558</v>
      </c>
      <c r="C242" t="s">
        <v>377</v>
      </c>
      <c r="D242" t="s">
        <v>439</v>
      </c>
    </row>
    <row r="243" spans="1:4" ht="15">
      <c r="A243" t="s">
        <v>700</v>
      </c>
      <c r="B243" t="s">
        <v>559</v>
      </c>
      <c r="C243" t="s">
        <v>377</v>
      </c>
      <c r="D243" t="s">
        <v>439</v>
      </c>
    </row>
    <row r="244" spans="1:5" ht="15">
      <c r="A244" s="341" t="s">
        <v>704</v>
      </c>
      <c r="B244" s="341"/>
      <c r="C244" s="341"/>
      <c r="D244" s="341"/>
      <c r="E244" s="341"/>
    </row>
    <row r="245" spans="1:4" ht="15">
      <c r="A245" t="s">
        <v>337</v>
      </c>
      <c r="B245" t="s">
        <v>823</v>
      </c>
      <c r="C245" t="s">
        <v>377</v>
      </c>
      <c r="D245" t="s">
        <v>381</v>
      </c>
    </row>
    <row r="246" spans="1:4" ht="15">
      <c r="A246" t="s">
        <v>705</v>
      </c>
      <c r="B246" t="s">
        <v>587</v>
      </c>
      <c r="C246" t="s">
        <v>371</v>
      </c>
      <c r="D246" t="s">
        <v>381</v>
      </c>
    </row>
    <row r="247" spans="1:4" ht="15">
      <c r="A247" t="s">
        <v>706</v>
      </c>
      <c r="B247" t="s">
        <v>588</v>
      </c>
      <c r="C247" t="s">
        <v>377</v>
      </c>
      <c r="D247" t="s">
        <v>381</v>
      </c>
    </row>
    <row r="248" spans="1:4" ht="15">
      <c r="A248" t="s">
        <v>707</v>
      </c>
      <c r="B248" t="s">
        <v>589</v>
      </c>
      <c r="C248" t="s">
        <v>377</v>
      </c>
      <c r="D248" t="s">
        <v>381</v>
      </c>
    </row>
    <row r="249" spans="1:4" ht="15">
      <c r="A249" t="s">
        <v>708</v>
      </c>
      <c r="B249" t="s">
        <v>590</v>
      </c>
      <c r="C249" t="s">
        <v>377</v>
      </c>
      <c r="D249" t="s">
        <v>381</v>
      </c>
    </row>
    <row r="250" spans="1:4" ht="15">
      <c r="A250" t="s">
        <v>709</v>
      </c>
      <c r="B250" t="s">
        <v>591</v>
      </c>
      <c r="C250" t="s">
        <v>377</v>
      </c>
      <c r="D250" t="s">
        <v>381</v>
      </c>
    </row>
    <row r="251" spans="1:4" ht="15">
      <c r="A251" t="s">
        <v>710</v>
      </c>
      <c r="B251" t="s">
        <v>592</v>
      </c>
      <c r="C251" t="s">
        <v>377</v>
      </c>
      <c r="D251" t="s">
        <v>381</v>
      </c>
    </row>
    <row r="252" spans="1:4" ht="15">
      <c r="A252" t="s">
        <v>711</v>
      </c>
      <c r="B252" t="s">
        <v>593</v>
      </c>
      <c r="C252" t="s">
        <v>377</v>
      </c>
      <c r="D252" t="s">
        <v>381</v>
      </c>
    </row>
    <row r="253" spans="1:4" ht="15">
      <c r="A253" t="s">
        <v>712</v>
      </c>
      <c r="B253" t="s">
        <v>594</v>
      </c>
      <c r="C253" t="s">
        <v>377</v>
      </c>
      <c r="D253" t="s">
        <v>381</v>
      </c>
    </row>
    <row r="254" spans="1:4" ht="15">
      <c r="A254" t="s">
        <v>713</v>
      </c>
      <c r="B254" t="s">
        <v>595</v>
      </c>
      <c r="C254" t="s">
        <v>377</v>
      </c>
      <c r="D254" t="s">
        <v>381</v>
      </c>
    </row>
    <row r="255" spans="1:4" ht="15">
      <c r="A255" t="s">
        <v>714</v>
      </c>
      <c r="B255" t="s">
        <v>596</v>
      </c>
      <c r="C255" t="s">
        <v>377</v>
      </c>
      <c r="D255" t="s">
        <v>381</v>
      </c>
    </row>
    <row r="256" spans="1:4" ht="15">
      <c r="A256" t="s">
        <v>715</v>
      </c>
      <c r="B256" t="s">
        <v>597</v>
      </c>
      <c r="C256" t="s">
        <v>377</v>
      </c>
      <c r="D256" t="s">
        <v>381</v>
      </c>
    </row>
    <row r="257" spans="1:4" ht="15">
      <c r="A257" t="s">
        <v>716</v>
      </c>
      <c r="B257" t="s">
        <v>598</v>
      </c>
      <c r="C257" t="s">
        <v>377</v>
      </c>
      <c r="D257" t="s">
        <v>381</v>
      </c>
    </row>
    <row r="258" spans="1:4" ht="15">
      <c r="A258" t="s">
        <v>717</v>
      </c>
      <c r="B258" t="s">
        <v>599</v>
      </c>
      <c r="C258" t="s">
        <v>377</v>
      </c>
      <c r="D258" t="s">
        <v>381</v>
      </c>
    </row>
    <row r="259" spans="1:4" ht="15">
      <c r="A259" t="s">
        <v>718</v>
      </c>
      <c r="B259" t="s">
        <v>600</v>
      </c>
      <c r="C259" t="s">
        <v>377</v>
      </c>
      <c r="D259" t="s">
        <v>381</v>
      </c>
    </row>
    <row r="260" spans="1:4" ht="15">
      <c r="A260" t="s">
        <v>719</v>
      </c>
      <c r="B260" t="s">
        <v>601</v>
      </c>
      <c r="C260" t="s">
        <v>377</v>
      </c>
      <c r="D260" t="s">
        <v>381</v>
      </c>
    </row>
    <row r="261" spans="1:4" ht="15">
      <c r="A261" t="s">
        <v>720</v>
      </c>
      <c r="B261" t="s">
        <v>602</v>
      </c>
      <c r="C261" t="s">
        <v>377</v>
      </c>
      <c r="D261" t="s">
        <v>381</v>
      </c>
    </row>
    <row r="262" spans="1:4" ht="15">
      <c r="A262" t="s">
        <v>721</v>
      </c>
      <c r="B262" t="s">
        <v>603</v>
      </c>
      <c r="C262" t="s">
        <v>377</v>
      </c>
      <c r="D262" t="s">
        <v>381</v>
      </c>
    </row>
    <row r="263" spans="1:4" ht="15">
      <c r="A263" t="s">
        <v>722</v>
      </c>
      <c r="B263" t="s">
        <v>604</v>
      </c>
      <c r="C263" t="s">
        <v>377</v>
      </c>
      <c r="D263" t="s">
        <v>381</v>
      </c>
    </row>
    <row r="264" spans="1:4" ht="15">
      <c r="A264" t="s">
        <v>723</v>
      </c>
      <c r="B264" t="s">
        <v>605</v>
      </c>
      <c r="C264" t="s">
        <v>377</v>
      </c>
      <c r="D264" t="s">
        <v>381</v>
      </c>
    </row>
    <row r="265" spans="1:4" ht="15">
      <c r="A265" t="s">
        <v>724</v>
      </c>
      <c r="B265" t="s">
        <v>606</v>
      </c>
      <c r="C265" t="s">
        <v>377</v>
      </c>
      <c r="D265" t="s">
        <v>381</v>
      </c>
    </row>
    <row r="266" spans="1:4" ht="15">
      <c r="A266" t="s">
        <v>725</v>
      </c>
      <c r="B266" t="s">
        <v>607</v>
      </c>
      <c r="C266" t="s">
        <v>377</v>
      </c>
      <c r="D266" t="s">
        <v>381</v>
      </c>
    </row>
    <row r="267" spans="1:4" ht="15">
      <c r="A267" t="s">
        <v>726</v>
      </c>
      <c r="B267" t="s">
        <v>608</v>
      </c>
      <c r="C267" t="s">
        <v>377</v>
      </c>
      <c r="D267" t="s">
        <v>381</v>
      </c>
    </row>
    <row r="268" spans="1:4" ht="15">
      <c r="A268" t="s">
        <v>727</v>
      </c>
      <c r="B268" t="s">
        <v>609</v>
      </c>
      <c r="C268" t="s">
        <v>377</v>
      </c>
      <c r="D268" t="s">
        <v>381</v>
      </c>
    </row>
    <row r="269" spans="1:4" ht="15">
      <c r="A269" t="s">
        <v>728</v>
      </c>
      <c r="B269" t="s">
        <v>610</v>
      </c>
      <c r="C269" t="s">
        <v>377</v>
      </c>
      <c r="D269" t="s">
        <v>381</v>
      </c>
    </row>
    <row r="270" spans="1:4" ht="15">
      <c r="A270" t="s">
        <v>729</v>
      </c>
      <c r="B270" t="s">
        <v>611</v>
      </c>
      <c r="C270" t="s">
        <v>377</v>
      </c>
      <c r="D270" t="s">
        <v>381</v>
      </c>
    </row>
    <row r="271" spans="1:4" ht="15">
      <c r="A271" t="s">
        <v>730</v>
      </c>
      <c r="B271" t="s">
        <v>612</v>
      </c>
      <c r="C271" t="s">
        <v>377</v>
      </c>
      <c r="D271" t="s">
        <v>381</v>
      </c>
    </row>
    <row r="272" spans="1:4" ht="15">
      <c r="A272" t="s">
        <v>731</v>
      </c>
      <c r="B272" t="s">
        <v>613</v>
      </c>
      <c r="C272" t="s">
        <v>377</v>
      </c>
      <c r="D272" t="s">
        <v>381</v>
      </c>
    </row>
    <row r="273" spans="1:4" ht="15">
      <c r="A273" t="s">
        <v>732</v>
      </c>
      <c r="B273" t="s">
        <v>614</v>
      </c>
      <c r="C273" t="s">
        <v>377</v>
      </c>
      <c r="D273" t="s">
        <v>381</v>
      </c>
    </row>
    <row r="274" spans="1:4" ht="15">
      <c r="A274" t="s">
        <v>733</v>
      </c>
      <c r="B274" t="s">
        <v>615</v>
      </c>
      <c r="C274" t="s">
        <v>377</v>
      </c>
      <c r="D274" t="s">
        <v>381</v>
      </c>
    </row>
    <row r="275" spans="1:4" ht="15">
      <c r="A275" t="s">
        <v>734</v>
      </c>
      <c r="B275" t="s">
        <v>616</v>
      </c>
      <c r="C275" t="s">
        <v>377</v>
      </c>
      <c r="D275" t="s">
        <v>381</v>
      </c>
    </row>
    <row r="276" spans="1:4" ht="15">
      <c r="A276" t="s">
        <v>735</v>
      </c>
      <c r="B276" t="s">
        <v>617</v>
      </c>
      <c r="C276" t="s">
        <v>377</v>
      </c>
      <c r="D276" t="s">
        <v>381</v>
      </c>
    </row>
    <row r="277" spans="1:4" ht="15">
      <c r="A277" t="s">
        <v>736</v>
      </c>
      <c r="B277" t="s">
        <v>620</v>
      </c>
      <c r="C277" t="s">
        <v>377</v>
      </c>
      <c r="D277" t="s">
        <v>381</v>
      </c>
    </row>
    <row r="278" spans="1:4" ht="15">
      <c r="A278" t="s">
        <v>737</v>
      </c>
      <c r="B278" t="s">
        <v>621</v>
      </c>
      <c r="C278" t="s">
        <v>377</v>
      </c>
      <c r="D278" t="s">
        <v>381</v>
      </c>
    </row>
    <row r="279" spans="1:4" ht="15">
      <c r="A279" t="s">
        <v>678</v>
      </c>
      <c r="B279" t="s">
        <v>546</v>
      </c>
      <c r="C279" t="s">
        <v>371</v>
      </c>
      <c r="D279" t="s">
        <v>381</v>
      </c>
    </row>
    <row r="280" spans="1:4" ht="15">
      <c r="A280" t="s">
        <v>738</v>
      </c>
      <c r="B280" t="s">
        <v>622</v>
      </c>
      <c r="C280" t="s">
        <v>377</v>
      </c>
      <c r="D280" t="s">
        <v>381</v>
      </c>
    </row>
    <row r="281" spans="1:4" ht="15">
      <c r="A281" t="s">
        <v>739</v>
      </c>
      <c r="B281" t="s">
        <v>623</v>
      </c>
      <c r="C281" t="s">
        <v>377</v>
      </c>
      <c r="D281" t="s">
        <v>381</v>
      </c>
    </row>
    <row r="282" spans="1:4" ht="15">
      <c r="A282" t="s">
        <v>821</v>
      </c>
      <c r="B282" t="s">
        <v>618</v>
      </c>
      <c r="C282" t="s">
        <v>377</v>
      </c>
      <c r="D282" t="s">
        <v>381</v>
      </c>
    </row>
    <row r="283" spans="1:4" ht="15">
      <c r="A283" t="s">
        <v>822</v>
      </c>
      <c r="B283" t="s">
        <v>619</v>
      </c>
      <c r="C283" t="s">
        <v>377</v>
      </c>
      <c r="D283" t="s">
        <v>381</v>
      </c>
    </row>
    <row r="284" spans="1:4" ht="15">
      <c r="A284" t="s">
        <v>626</v>
      </c>
      <c r="B284" t="s">
        <v>514</v>
      </c>
      <c r="C284" t="s">
        <v>772</v>
      </c>
      <c r="D284" t="s">
        <v>381</v>
      </c>
    </row>
    <row r="285" spans="1:4" ht="15">
      <c r="A285" t="s">
        <v>773</v>
      </c>
      <c r="B285" t="s">
        <v>701</v>
      </c>
      <c r="C285" t="s">
        <v>371</v>
      </c>
      <c r="D285" t="s">
        <v>381</v>
      </c>
    </row>
  </sheetData>
  <sheetProtection password="F884" sheet="1" objects="1" scenario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D8:N85"/>
  <sheetViews>
    <sheetView showGridLines="0" workbookViewId="0" topLeftCell="A7">
      <pane xSplit="5" ySplit="8" topLeftCell="F82" activePane="bottomRight" state="frozen"/>
      <selection pane="topLeft" activeCell="D9" sqref="D9:G9"/>
      <selection pane="topRight" activeCell="D9" sqref="D9:G9"/>
      <selection pane="bottomLeft" activeCell="D9" sqref="D9:G9"/>
      <selection pane="bottomRight" activeCell="D8" sqref="D8:F8"/>
    </sheetView>
  </sheetViews>
  <sheetFormatPr defaultColWidth="0" defaultRowHeight="15" zeroHeight="1"/>
  <cols>
    <col min="1" max="2" width="2.7109375" style="0" hidden="1" customWidth="1"/>
    <col min="3" max="3" width="2.7109375" style="0" customWidth="1"/>
    <col min="4" max="4" width="5.57421875" style="0" customWidth="1"/>
    <col min="5" max="5" width="50.140625" style="0" customWidth="1"/>
    <col min="6" max="6" width="20.7109375" style="0" customWidth="1"/>
    <col min="7" max="7" width="2.7109375" style="194" customWidth="1"/>
    <col min="8" max="8" width="2.7109375" style="0" hidden="1" customWidth="1"/>
    <col min="9" max="9" width="1.7109375" style="0" hidden="1" customWidth="1"/>
    <col min="10" max="16383" width="9.140625" style="0" hidden="1" customWidth="1"/>
    <col min="16384" max="16384" width="2.421875" style="0" hidden="1" customWidth="1"/>
  </cols>
  <sheetData>
    <row r="7" ht="34.5" customHeight="1"/>
    <row r="8" spans="4:6" ht="40" customHeight="1">
      <c r="D8" s="476" t="s">
        <v>128</v>
      </c>
      <c r="E8" s="476"/>
      <c r="F8" s="476"/>
    </row>
    <row r="9" spans="4:6" ht="45" customHeight="1">
      <c r="D9" s="480" t="s">
        <v>104</v>
      </c>
      <c r="E9" s="481"/>
      <c r="F9" s="107" t="s">
        <v>836</v>
      </c>
    </row>
    <row r="10" spans="4:7" ht="15" customHeight="1">
      <c r="D10" s="478" t="s">
        <v>190</v>
      </c>
      <c r="E10" s="479"/>
      <c r="F10" s="11" t="s">
        <v>835</v>
      </c>
      <c r="G10" s="233"/>
    </row>
    <row r="11" spans="4:6" ht="15" customHeight="1">
      <c r="D11" s="478" t="s">
        <v>191</v>
      </c>
      <c r="E11" s="479"/>
      <c r="F11" s="11" t="s">
        <v>834</v>
      </c>
    </row>
    <row r="12" spans="4:14" ht="15">
      <c r="D12" s="478" t="s">
        <v>62</v>
      </c>
      <c r="E12" s="479"/>
      <c r="F12" s="386" t="s">
        <v>16</v>
      </c>
      <c r="N12" t="s">
        <v>16</v>
      </c>
    </row>
    <row r="13" spans="4:14" ht="15">
      <c r="D13" s="478" t="s">
        <v>13</v>
      </c>
      <c r="E13" s="479"/>
      <c r="F13" s="111" t="str">
        <f>+IF(COUNTA('General Info'!E20),'General Info'!E20,"")</f>
        <v>Standalone</v>
      </c>
      <c r="N13" t="s">
        <v>55</v>
      </c>
    </row>
    <row r="14" spans="4:6" ht="15" customHeight="1">
      <c r="D14" s="477"/>
      <c r="E14" s="477"/>
      <c r="F14" s="477"/>
    </row>
    <row r="15" spans="4:6" ht="15" customHeight="1">
      <c r="D15" s="44"/>
      <c r="E15" s="141" t="s">
        <v>247</v>
      </c>
      <c r="F15" s="164"/>
    </row>
    <row r="16" spans="4:6" ht="15" customHeight="1">
      <c r="D16" s="44">
        <v>1</v>
      </c>
      <c r="E16" s="142" t="s">
        <v>248</v>
      </c>
      <c r="F16" s="164"/>
    </row>
    <row r="17" spans="4:6" ht="15">
      <c r="D17" s="143"/>
      <c r="E17" s="144" t="s">
        <v>249</v>
      </c>
      <c r="F17" s="7">
        <v>0</v>
      </c>
    </row>
    <row r="18" spans="4:6" ht="15">
      <c r="D18" s="145"/>
      <c r="E18" s="146" t="s">
        <v>250</v>
      </c>
      <c r="F18" s="60">
        <v>0</v>
      </c>
    </row>
    <row r="19" spans="4:6" ht="15">
      <c r="D19" s="145"/>
      <c r="E19" s="146" t="s">
        <v>251</v>
      </c>
      <c r="F19" s="61">
        <v>0</v>
      </c>
    </row>
    <row r="20" spans="4:6" ht="15">
      <c r="D20" s="145"/>
      <c r="E20" s="147" t="s">
        <v>252</v>
      </c>
      <c r="F20" s="60">
        <v>0</v>
      </c>
    </row>
    <row r="21" spans="4:6" ht="15">
      <c r="D21" s="145"/>
      <c r="E21" s="147" t="s">
        <v>253</v>
      </c>
      <c r="F21" s="60">
        <v>0</v>
      </c>
    </row>
    <row r="22" spans="4:6" ht="15">
      <c r="D22" s="145"/>
      <c r="E22" s="146" t="s">
        <v>254</v>
      </c>
      <c r="F22" s="60">
        <v>0</v>
      </c>
    </row>
    <row r="23" spans="4:6" ht="15">
      <c r="D23" s="145"/>
      <c r="E23" s="146" t="s">
        <v>255</v>
      </c>
      <c r="F23" s="60">
        <v>0</v>
      </c>
    </row>
    <row r="24" spans="4:6" ht="15">
      <c r="D24" s="148"/>
      <c r="E24" s="149" t="s">
        <v>256</v>
      </c>
      <c r="F24" s="60">
        <v>0</v>
      </c>
    </row>
    <row r="25" spans="4:6" ht="15">
      <c r="D25" s="21"/>
      <c r="E25" s="150" t="s">
        <v>257</v>
      </c>
      <c r="F25" s="217"/>
    </row>
    <row r="26" spans="4:6" ht="15">
      <c r="D26" s="143"/>
      <c r="E26" s="151" t="s">
        <v>84</v>
      </c>
      <c r="F26" s="60">
        <v>0</v>
      </c>
    </row>
    <row r="27" spans="4:6" ht="15">
      <c r="D27" s="152"/>
      <c r="E27" s="152" t="s">
        <v>258</v>
      </c>
      <c r="F27" s="60">
        <v>0</v>
      </c>
    </row>
    <row r="28" spans="4:6" ht="15">
      <c r="D28" s="152"/>
      <c r="E28" s="151" t="s">
        <v>259</v>
      </c>
      <c r="F28" s="60">
        <v>182.56</v>
      </c>
    </row>
    <row r="29" spans="4:6" ht="15">
      <c r="D29" s="152"/>
      <c r="E29" s="152" t="s">
        <v>260</v>
      </c>
      <c r="F29" s="60">
        <v>0</v>
      </c>
    </row>
    <row r="30" spans="4:6" ht="15">
      <c r="D30" s="21"/>
      <c r="E30" s="188" t="s">
        <v>261</v>
      </c>
      <c r="F30" s="58">
        <f>IF(COUNT(F26:F29),SUM(F26:F29),"")</f>
        <v>182.56</v>
      </c>
    </row>
    <row r="31" spans="4:6" ht="15">
      <c r="D31" s="143"/>
      <c r="E31" s="153" t="s">
        <v>85</v>
      </c>
      <c r="F31" s="60">
        <v>75.26</v>
      </c>
    </row>
    <row r="32" spans="4:6" ht="15">
      <c r="D32" s="146"/>
      <c r="E32" s="146" t="s">
        <v>86</v>
      </c>
      <c r="F32" s="60">
        <v>5.24</v>
      </c>
    </row>
    <row r="33" spans="4:6" ht="15">
      <c r="D33" s="21"/>
      <c r="E33" s="188" t="s">
        <v>87</v>
      </c>
      <c r="F33" s="58">
        <f>IF(COUNT(F17:F24,F26:F29,F31:F32),SUM(F17:F24,F26:F29,F31:F32),"")</f>
        <v>263.06</v>
      </c>
    </row>
    <row r="34" spans="4:6" ht="15">
      <c r="D34" s="44">
        <v>2</v>
      </c>
      <c r="E34" s="154" t="s">
        <v>223</v>
      </c>
      <c r="F34" s="217"/>
    </row>
    <row r="35" spans="4:6" ht="15">
      <c r="D35" s="143"/>
      <c r="E35" s="155" t="s">
        <v>89</v>
      </c>
      <c r="F35" s="61">
        <v>450.33</v>
      </c>
    </row>
    <row r="36" spans="4:6" ht="15">
      <c r="D36" s="21"/>
      <c r="E36" s="156" t="s">
        <v>262</v>
      </c>
      <c r="F36" s="217"/>
    </row>
    <row r="37" spans="4:6" ht="15">
      <c r="D37" s="143"/>
      <c r="E37" s="157" t="s">
        <v>88</v>
      </c>
      <c r="F37" s="60">
        <v>0</v>
      </c>
    </row>
    <row r="38" spans="4:6" ht="15">
      <c r="D38" s="158"/>
      <c r="E38" s="159" t="s">
        <v>263</v>
      </c>
      <c r="F38" s="60">
        <v>0</v>
      </c>
    </row>
    <row r="39" spans="4:6" ht="15">
      <c r="D39" s="143"/>
      <c r="E39" s="159" t="s">
        <v>264</v>
      </c>
      <c r="F39" s="60">
        <v>1.19</v>
      </c>
    </row>
    <row r="40" spans="4:6" ht="15">
      <c r="D40" s="160"/>
      <c r="E40" s="159" t="s">
        <v>265</v>
      </c>
      <c r="F40" s="60">
        <v>0</v>
      </c>
    </row>
    <row r="41" spans="4:6" ht="15">
      <c r="D41" s="143"/>
      <c r="E41" s="157" t="s">
        <v>266</v>
      </c>
      <c r="F41" s="60">
        <v>0</v>
      </c>
    </row>
    <row r="42" spans="4:6" ht="15">
      <c r="D42" s="158"/>
      <c r="E42" s="158" t="s">
        <v>267</v>
      </c>
      <c r="F42" s="60">
        <v>0</v>
      </c>
    </row>
    <row r="43" spans="4:6" ht="15">
      <c r="D43" s="21"/>
      <c r="E43" s="187" t="s">
        <v>268</v>
      </c>
      <c r="F43" s="58">
        <f>IF(COUNT(F37:F42),SUM(F37:F42),"")</f>
        <v>1.19</v>
      </c>
    </row>
    <row r="44" spans="4:6" ht="15">
      <c r="D44" s="143"/>
      <c r="E44" s="162" t="s">
        <v>269</v>
      </c>
      <c r="F44" s="60">
        <v>4.02</v>
      </c>
    </row>
    <row r="45" spans="4:6" ht="15">
      <c r="D45" s="152"/>
      <c r="E45" s="152" t="s">
        <v>90</v>
      </c>
      <c r="F45" s="60">
        <v>5.53</v>
      </c>
    </row>
    <row r="46" spans="4:6" ht="15">
      <c r="D46" s="21"/>
      <c r="E46" s="187" t="s">
        <v>91</v>
      </c>
      <c r="F46" s="3">
        <f>IF(COUNT(F35,F37:F42,F44:F45),SUM(F35,F37:F42,F44:F45),"")</f>
        <v>461.06999999999994</v>
      </c>
    </row>
    <row r="47" spans="4:6" ht="15">
      <c r="D47" s="143">
        <v>3</v>
      </c>
      <c r="E47" s="162" t="s">
        <v>270</v>
      </c>
      <c r="F47" s="60">
        <v>0</v>
      </c>
    </row>
    <row r="48" spans="4:6" ht="29">
      <c r="D48" s="152">
        <v>4</v>
      </c>
      <c r="E48" s="163" t="s">
        <v>271</v>
      </c>
      <c r="F48" s="60">
        <v>0</v>
      </c>
    </row>
    <row r="49" spans="4:6" ht="15">
      <c r="D49" s="21"/>
      <c r="E49" s="187" t="s">
        <v>92</v>
      </c>
      <c r="F49" s="3">
        <f>IF(COUNT(F33,F46:F48),SUM(F33,F46:F48),"")</f>
        <v>724.1299999999999</v>
      </c>
    </row>
    <row r="50" spans="4:6" ht="15">
      <c r="D50" s="164"/>
      <c r="E50" s="106" t="s">
        <v>220</v>
      </c>
      <c r="F50" s="217"/>
    </row>
    <row r="51" spans="4:6" ht="15">
      <c r="D51" s="44">
        <v>1</v>
      </c>
      <c r="E51" s="165" t="s">
        <v>183</v>
      </c>
      <c r="F51" s="217"/>
    </row>
    <row r="52" spans="4:6" ht="15">
      <c r="D52" s="44"/>
      <c r="E52" s="28" t="s">
        <v>272</v>
      </c>
      <c r="F52" s="217"/>
    </row>
    <row r="53" spans="4:6" ht="15">
      <c r="D53" s="182"/>
      <c r="E53" s="155" t="s">
        <v>273</v>
      </c>
      <c r="F53" s="374">
        <v>522</v>
      </c>
    </row>
    <row r="54" spans="4:6" ht="15">
      <c r="D54" s="145"/>
      <c r="E54" s="166" t="s">
        <v>274</v>
      </c>
      <c r="F54" s="60">
        <v>198.42</v>
      </c>
    </row>
    <row r="55" spans="4:6" ht="15">
      <c r="D55" s="21"/>
      <c r="E55" s="187" t="s">
        <v>275</v>
      </c>
      <c r="F55" s="3">
        <f>IF(COUNT(F53:F54),SUM(F53:F54),"")</f>
        <v>720.42</v>
      </c>
    </row>
    <row r="56" spans="4:7" ht="15">
      <c r="D56" s="167"/>
      <c r="E56" s="146" t="s">
        <v>276</v>
      </c>
      <c r="F56" s="504"/>
      <c r="G56" s="195"/>
    </row>
    <row r="57" spans="4:6" ht="15">
      <c r="D57" s="21"/>
      <c r="E57" s="186" t="s">
        <v>277</v>
      </c>
      <c r="F57" s="3">
        <f>IF(COUNT(F55:F56),SUM(F55:F56),"")</f>
        <v>720.42</v>
      </c>
    </row>
    <row r="58" spans="4:6" ht="15">
      <c r="D58" s="21">
        <v>2</v>
      </c>
      <c r="E58" s="165" t="s">
        <v>278</v>
      </c>
      <c r="F58" s="217"/>
    </row>
    <row r="59" spans="4:6" ht="15">
      <c r="D59" s="21"/>
      <c r="E59" s="168" t="s">
        <v>221</v>
      </c>
      <c r="F59" s="217"/>
    </row>
    <row r="60" spans="4:6" ht="15">
      <c r="D60" s="21"/>
      <c r="E60" s="169" t="s">
        <v>279</v>
      </c>
      <c r="F60" s="217"/>
    </row>
    <row r="61" spans="4:6" ht="15">
      <c r="D61" s="170"/>
      <c r="E61" s="171" t="s">
        <v>280</v>
      </c>
      <c r="F61" s="7">
        <v>0</v>
      </c>
    </row>
    <row r="62" spans="4:6" ht="15">
      <c r="D62" s="145"/>
      <c r="E62" s="225" t="s">
        <v>438</v>
      </c>
      <c r="F62" s="60">
        <v>0</v>
      </c>
    </row>
    <row r="63" spans="4:6" ht="15" customHeight="1">
      <c r="D63" s="167"/>
      <c r="E63" s="172" t="s">
        <v>281</v>
      </c>
      <c r="F63" s="60">
        <v>0</v>
      </c>
    </row>
    <row r="64" spans="4:6" ht="15" customHeight="1">
      <c r="D64" s="21"/>
      <c r="E64" s="185" t="s">
        <v>282</v>
      </c>
      <c r="F64" s="3">
        <f>IF(COUNT(F61:F63),SUM(F61:F63),"")</f>
        <v>0</v>
      </c>
    </row>
    <row r="65" spans="4:6" ht="15">
      <c r="D65" s="143"/>
      <c r="E65" s="151" t="s">
        <v>283</v>
      </c>
      <c r="F65" s="7">
        <v>0</v>
      </c>
    </row>
    <row r="66" spans="4:6" ht="15">
      <c r="D66" s="145"/>
      <c r="E66" s="109" t="s">
        <v>80</v>
      </c>
      <c r="F66" s="60">
        <v>0</v>
      </c>
    </row>
    <row r="67" spans="4:6" ht="15">
      <c r="D67" s="226"/>
      <c r="E67" s="230" t="s">
        <v>284</v>
      </c>
      <c r="F67" s="60">
        <v>0</v>
      </c>
    </row>
    <row r="68" spans="4:6" ht="15">
      <c r="D68" s="228"/>
      <c r="E68" s="231" t="s">
        <v>285</v>
      </c>
      <c r="F68" s="60">
        <v>0</v>
      </c>
    </row>
    <row r="69" spans="4:6" ht="15">
      <c r="D69" s="21"/>
      <c r="E69" s="185" t="s">
        <v>81</v>
      </c>
      <c r="F69" s="3">
        <f>IF(COUNT(F61:F63,F65:F68),SUM(F61:F63,F65:F68),"")</f>
        <v>0</v>
      </c>
    </row>
    <row r="70" spans="4:6" ht="15">
      <c r="D70" s="21"/>
      <c r="E70" s="108" t="s">
        <v>222</v>
      </c>
      <c r="F70" s="217"/>
    </row>
    <row r="71" spans="4:6" ht="15">
      <c r="D71" s="21"/>
      <c r="E71" s="174" t="s">
        <v>286</v>
      </c>
      <c r="F71" s="217"/>
    </row>
    <row r="72" spans="4:6" ht="15">
      <c r="D72" s="143"/>
      <c r="E72" s="175" t="s">
        <v>287</v>
      </c>
      <c r="F72" s="7">
        <v>0</v>
      </c>
    </row>
    <row r="73" spans="4:6" ht="15">
      <c r="D73" s="145"/>
      <c r="E73" s="176" t="s">
        <v>288</v>
      </c>
      <c r="F73" s="60">
        <v>1.07</v>
      </c>
    </row>
    <row r="74" spans="4:6" ht="15">
      <c r="D74" s="143"/>
      <c r="E74" s="177" t="s">
        <v>289</v>
      </c>
      <c r="F74" s="60">
        <v>0</v>
      </c>
    </row>
    <row r="75" spans="4:6" ht="15">
      <c r="D75" s="21"/>
      <c r="E75" s="185" t="s">
        <v>290</v>
      </c>
      <c r="F75" s="3">
        <f>IF(COUNT(F72:F74),SUM(F72:F74),"")</f>
        <v>1.07</v>
      </c>
    </row>
    <row r="76" spans="4:6" ht="15">
      <c r="D76" s="143"/>
      <c r="E76" s="178" t="s">
        <v>82</v>
      </c>
      <c r="F76" s="7">
        <v>0.27</v>
      </c>
    </row>
    <row r="77" spans="4:6" ht="15">
      <c r="D77" s="145"/>
      <c r="E77" s="159" t="s">
        <v>291</v>
      </c>
      <c r="F77" s="60">
        <v>0</v>
      </c>
    </row>
    <row r="78" spans="4:6" ht="15">
      <c r="D78" s="226"/>
      <c r="E78" s="227" t="s">
        <v>292</v>
      </c>
      <c r="F78" s="60">
        <v>2.37</v>
      </c>
    </row>
    <row r="79" spans="4:6" ht="15">
      <c r="D79" s="228"/>
      <c r="E79" s="229" t="s">
        <v>293</v>
      </c>
      <c r="F79" s="60">
        <v>0</v>
      </c>
    </row>
    <row r="80" spans="4:6" ht="15">
      <c r="D80" s="21"/>
      <c r="E80" s="173" t="s">
        <v>83</v>
      </c>
      <c r="F80" s="3">
        <f>IF(COUNT(F72:F74,F76:F79),SUM(F72:F74,F76:F79),"")</f>
        <v>3.71</v>
      </c>
    </row>
    <row r="81" spans="4:6" ht="29">
      <c r="D81" s="189">
        <v>3</v>
      </c>
      <c r="E81" s="183" t="s">
        <v>294</v>
      </c>
      <c r="F81" s="7">
        <v>0</v>
      </c>
    </row>
    <row r="82" spans="4:6" ht="29">
      <c r="D82" s="190">
        <v>4</v>
      </c>
      <c r="E82" s="184" t="s">
        <v>295</v>
      </c>
      <c r="F82" s="60">
        <v>0</v>
      </c>
    </row>
    <row r="83" spans="4:6" ht="15">
      <c r="D83" s="21"/>
      <c r="E83" s="161" t="s">
        <v>296</v>
      </c>
      <c r="F83" s="3">
        <f>IF(COUNT(F69,F80,F81:F82),SUM(F69,F80,F81:F82),"")</f>
        <v>3.71</v>
      </c>
    </row>
    <row r="84" spans="4:6" ht="15">
      <c r="D84" s="179"/>
      <c r="E84" s="180" t="s">
        <v>297</v>
      </c>
      <c r="F84" s="3">
        <f>IF(COUNT(F57,F83),SUM(F57,F83),"")</f>
        <v>724.13</v>
      </c>
    </row>
    <row r="85" spans="4:6" ht="35.15" customHeight="1">
      <c r="D85" s="98"/>
      <c r="E85" s="181" t="s">
        <v>162</v>
      </c>
      <c r="F85" s="40"/>
    </row>
    <row r="86" ht="15"/>
  </sheetData>
  <sheetProtection algorithmName="SHA-512" hashValue="qsJRkwcOyf9oZBINi7yUcqWLkUfxzwZdLNhjIWkb8uABor2YHeuthAM5PNjpXpP9nM7oG7w/jHRcVgmo2htfzg==" saltValue="XCVyQ48eflcMWhCzo4+Xxg==" spinCount="100000" sheet="1" objects="1" scenarios="1"/>
  <mergeCells count="7">
    <mergeCell ref="D8:F8"/>
    <mergeCell ref="D14:F14"/>
    <mergeCell ref="D13:E13"/>
    <mergeCell ref="D9:E9"/>
    <mergeCell ref="D10:E10"/>
    <mergeCell ref="D11:E11"/>
    <mergeCell ref="D12:E12"/>
  </mergeCells>
  <dataValidations count="2">
    <dataValidation type="decimal" allowBlank="1" showInputMessage="1" showErrorMessage="1" sqref="F17:F24 F81:F82 F76:F79 F70:F74 F65:F68 F58:F63 F56 F47:F48 F31:F32 F34:F45 F50:F54 F26:F29">
      <formula1>-9999999999999990000000000000000000000</formula1>
      <formula2>9.99999999999999E+36</formula2>
    </dataValidation>
    <dataValidation type="list" allowBlank="1" showInputMessage="1" showErrorMessage="1" sqref="F12">
      <formula1>$N$12:$N$13</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E27"/>
  <sheetViews>
    <sheetView workbookViewId="0" topLeftCell="A1">
      <selection activeCell="B2" sqref="B2"/>
    </sheetView>
  </sheetViews>
  <sheetFormatPr defaultColWidth="9.140625" defaultRowHeight="15"/>
  <sheetData>
    <row r="1" spans="2:5" ht="15">
      <c r="B1" s="49"/>
      <c r="E1">
        <v>5</v>
      </c>
    </row>
    <row r="2" ht="15">
      <c r="B2" s="49"/>
    </row>
    <row r="3" ht="15">
      <c r="B3" s="49"/>
    </row>
    <row r="4" ht="15">
      <c r="B4" s="49"/>
    </row>
    <row r="5" ht="15">
      <c r="B5" s="49"/>
    </row>
    <row r="6" ht="15">
      <c r="B6" s="49"/>
    </row>
    <row r="7" ht="15">
      <c r="B7" s="49"/>
    </row>
    <row r="8" ht="15">
      <c r="B8" s="49"/>
    </row>
    <row r="9" ht="15">
      <c r="B9" s="49"/>
    </row>
    <row r="10" ht="15">
      <c r="B10" s="49"/>
    </row>
    <row r="11" ht="15">
      <c r="B11" s="49"/>
    </row>
    <row r="12" ht="15">
      <c r="B12" s="49"/>
    </row>
    <row r="13" ht="15">
      <c r="B13" s="49"/>
    </row>
    <row r="14" ht="15">
      <c r="B14" s="49"/>
    </row>
    <row r="15" ht="15">
      <c r="B15" s="49"/>
    </row>
    <row r="16" ht="15">
      <c r="B16" s="49"/>
    </row>
    <row r="17" ht="15">
      <c r="B17" s="49"/>
    </row>
    <row r="18" ht="15">
      <c r="B18" s="49"/>
    </row>
    <row r="19" ht="15">
      <c r="B19" s="49"/>
    </row>
    <row r="20" ht="15">
      <c r="B20" s="49"/>
    </row>
    <row r="21" ht="15">
      <c r="B21" s="49"/>
    </row>
    <row r="22" ht="15">
      <c r="B22" s="49"/>
    </row>
    <row r="23" ht="15">
      <c r="B23" s="49"/>
    </row>
    <row r="24" ht="15">
      <c r="B24" s="49"/>
    </row>
    <row r="25" ht="15">
      <c r="B25" s="49"/>
    </row>
    <row r="26" ht="15">
      <c r="B26" s="49"/>
    </row>
    <row r="27" ht="15">
      <c r="B27" s="49"/>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D8:S99"/>
  <sheetViews>
    <sheetView showGridLines="0" zoomScale="80" zoomScaleNormal="80" workbookViewId="0" topLeftCell="A1">
      <pane xSplit="5" ySplit="11" topLeftCell="F12" activePane="bottomRight" state="frozen"/>
      <selection pane="topLeft" activeCell="A7" sqref="A7"/>
      <selection pane="topRight" activeCell="F7" sqref="F7"/>
      <selection pane="bottomLeft" activeCell="A12" sqref="A12"/>
      <selection pane="bottomRight" activeCell="F17" sqref="F17"/>
    </sheetView>
  </sheetViews>
  <sheetFormatPr defaultColWidth="0" defaultRowHeight="15" zeroHeight="1"/>
  <cols>
    <col min="1" max="2" width="2.7109375" style="0" hidden="1" customWidth="1"/>
    <col min="3" max="3" width="2.7109375" style="0" customWidth="1"/>
    <col min="4" max="4" width="9.140625" style="0" customWidth="1"/>
    <col min="5" max="5" width="69.421875" style="0" customWidth="1"/>
    <col min="6" max="6" width="18.140625" style="0" customWidth="1"/>
    <col min="7" max="7" width="17.421875" style="0" customWidth="1"/>
    <col min="8" max="9" width="2.7109375" style="0" customWidth="1"/>
    <col min="10" max="16382" width="3.28125" style="0" hidden="1" customWidth="1"/>
    <col min="16383" max="16384" width="5.421875" style="0" hidden="1" customWidth="1"/>
  </cols>
  <sheetData>
    <row r="7" ht="40.5" customHeight="1"/>
    <row r="8" spans="4:7" ht="40" customHeight="1">
      <c r="D8" s="484" t="s">
        <v>169</v>
      </c>
      <c r="E8" s="485"/>
      <c r="F8" s="485"/>
      <c r="G8" s="486"/>
    </row>
    <row r="9" spans="4:7" ht="58">
      <c r="D9" s="484" t="s">
        <v>104</v>
      </c>
      <c r="E9" s="486"/>
      <c r="F9" s="10" t="s">
        <v>306</v>
      </c>
      <c r="G9" s="10" t="s">
        <v>93</v>
      </c>
    </row>
    <row r="10" spans="4:7" ht="15">
      <c r="D10" s="478" t="s">
        <v>190</v>
      </c>
      <c r="E10" s="479"/>
      <c r="F10" s="280" t="s">
        <v>833</v>
      </c>
      <c r="G10" s="11" t="s">
        <v>835</v>
      </c>
    </row>
    <row r="11" spans="4:7" ht="15">
      <c r="D11" s="478" t="s">
        <v>191</v>
      </c>
      <c r="E11" s="479"/>
      <c r="F11" s="11" t="s">
        <v>834</v>
      </c>
      <c r="G11" s="11" t="s">
        <v>834</v>
      </c>
    </row>
    <row r="12" spans="4:15" ht="15">
      <c r="D12" s="478" t="s">
        <v>15</v>
      </c>
      <c r="E12" s="479"/>
      <c r="F12" s="386" t="str">
        <f>+IF(COUNTA('General Info'!E21),'General Info'!E21,"")</f>
        <v>Audited</v>
      </c>
      <c r="G12" s="386" t="str">
        <f>+IF(COUNTA('General Info'!E21),'General Info'!E21,"")</f>
        <v>Audited</v>
      </c>
      <c r="O12" t="s">
        <v>16</v>
      </c>
    </row>
    <row r="13" spans="4:15" ht="15">
      <c r="D13" s="478" t="s">
        <v>13</v>
      </c>
      <c r="E13" s="479"/>
      <c r="F13" s="281" t="str">
        <f>+IF(COUNTA('General Info'!E20),'General Info'!E20,"")</f>
        <v>Standalone</v>
      </c>
      <c r="G13" s="281" t="str">
        <f>+IF(COUNTA('General Info'!E20),'General Info'!E20,"")</f>
        <v>Standalone</v>
      </c>
      <c r="O13" t="s">
        <v>55</v>
      </c>
    </row>
    <row r="14" spans="4:7" ht="18.5">
      <c r="D14" s="12">
        <v>1</v>
      </c>
      <c r="E14" s="13" t="s">
        <v>94</v>
      </c>
      <c r="F14" s="490"/>
      <c r="G14" s="491"/>
    </row>
    <row r="15" spans="4:7" ht="15">
      <c r="D15" s="14"/>
      <c r="E15" s="66" t="s">
        <v>95</v>
      </c>
      <c r="F15" s="487"/>
      <c r="G15" s="488"/>
    </row>
    <row r="16" spans="4:19" ht="15">
      <c r="D16" s="72">
        <v>1</v>
      </c>
      <c r="E16" s="218"/>
      <c r="F16" s="6"/>
      <c r="G16" s="363"/>
      <c r="S16" t="str">
        <f>+IF(COUNT(F16),+F16,"")</f>
        <v/>
      </c>
    </row>
    <row r="17" spans="4:19" ht="15">
      <c r="D17" s="73">
        <v>2</v>
      </c>
      <c r="E17" s="219"/>
      <c r="F17" s="36"/>
      <c r="G17" s="365"/>
      <c r="S17" t="str">
        <f aca="true" t="shared" si="0" ref="S17:S80">+IF(COUNT(F17),+F17,"")</f>
        <v/>
      </c>
    </row>
    <row r="18" spans="4:19" ht="15">
      <c r="D18" s="73">
        <v>3</v>
      </c>
      <c r="E18" s="219"/>
      <c r="F18" s="36"/>
      <c r="G18" s="365"/>
      <c r="S18" t="str">
        <f t="shared" si="0"/>
        <v/>
      </c>
    </row>
    <row r="19" spans="4:19" ht="15">
      <c r="D19" s="73">
        <v>4</v>
      </c>
      <c r="E19" s="219"/>
      <c r="F19" s="36"/>
      <c r="G19" s="365"/>
      <c r="S19" t="str">
        <f t="shared" si="0"/>
        <v/>
      </c>
    </row>
    <row r="20" spans="4:19" ht="15">
      <c r="D20" s="73">
        <v>5</v>
      </c>
      <c r="E20" s="219"/>
      <c r="F20" s="36"/>
      <c r="G20" s="365"/>
      <c r="S20" t="str">
        <f t="shared" si="0"/>
        <v/>
      </c>
    </row>
    <row r="21" spans="4:19" ht="15">
      <c r="D21" s="73">
        <v>6</v>
      </c>
      <c r="E21" s="219"/>
      <c r="F21" s="36"/>
      <c r="G21" s="365"/>
      <c r="S21" t="str">
        <f t="shared" si="0"/>
        <v/>
      </c>
    </row>
    <row r="22" spans="4:19" ht="15">
      <c r="D22" s="73">
        <v>7</v>
      </c>
      <c r="E22" s="219"/>
      <c r="F22" s="36"/>
      <c r="G22" s="365"/>
      <c r="S22" t="str">
        <f t="shared" si="0"/>
        <v/>
      </c>
    </row>
    <row r="23" spans="4:19" ht="15">
      <c r="D23" s="73">
        <v>8</v>
      </c>
      <c r="E23" s="219"/>
      <c r="F23" s="36"/>
      <c r="G23" s="365"/>
      <c r="S23" t="str">
        <f t="shared" si="0"/>
        <v/>
      </c>
    </row>
    <row r="24" spans="4:19" ht="15">
      <c r="D24" s="73">
        <v>9</v>
      </c>
      <c r="E24" s="219"/>
      <c r="F24" s="36"/>
      <c r="G24" s="365"/>
      <c r="S24" t="str">
        <f t="shared" si="0"/>
        <v/>
      </c>
    </row>
    <row r="25" spans="4:19" ht="15">
      <c r="D25" s="73">
        <v>10</v>
      </c>
      <c r="E25" s="219"/>
      <c r="F25" s="36"/>
      <c r="G25" s="365"/>
      <c r="S25" t="str">
        <f t="shared" si="0"/>
        <v/>
      </c>
    </row>
    <row r="26" spans="4:19" ht="15">
      <c r="D26" s="73">
        <v>11</v>
      </c>
      <c r="E26" s="219"/>
      <c r="F26" s="36"/>
      <c r="G26" s="365"/>
      <c r="S26" t="str">
        <f t="shared" si="0"/>
        <v/>
      </c>
    </row>
    <row r="27" spans="4:19" ht="15">
      <c r="D27" s="73">
        <v>12</v>
      </c>
      <c r="E27" s="219"/>
      <c r="F27" s="36"/>
      <c r="G27" s="365"/>
      <c r="S27" t="str">
        <f t="shared" si="0"/>
        <v/>
      </c>
    </row>
    <row r="28" spans="4:19" ht="15">
      <c r="D28" s="73">
        <v>13</v>
      </c>
      <c r="E28" s="219"/>
      <c r="F28" s="36"/>
      <c r="G28" s="365"/>
      <c r="S28" t="str">
        <f t="shared" si="0"/>
        <v/>
      </c>
    </row>
    <row r="29" spans="4:19" ht="15">
      <c r="D29" s="73">
        <v>14</v>
      </c>
      <c r="E29" s="219"/>
      <c r="F29" s="36"/>
      <c r="G29" s="365"/>
      <c r="S29" t="str">
        <f t="shared" si="0"/>
        <v/>
      </c>
    </row>
    <row r="30" spans="4:19" ht="15">
      <c r="D30" s="74">
        <v>15</v>
      </c>
      <c r="E30" s="220"/>
      <c r="F30" s="37"/>
      <c r="G30" s="366"/>
      <c r="S30" t="str">
        <f t="shared" si="0"/>
        <v/>
      </c>
    </row>
    <row r="31" spans="4:19" ht="20.15" customHeight="1">
      <c r="D31" s="29"/>
      <c r="E31" s="68" t="s">
        <v>96</v>
      </c>
      <c r="F31" s="3" t="str">
        <f>+IF(COUNT(F16:F30),SUM(F16:F30),"")</f>
        <v/>
      </c>
      <c r="G31" s="3" t="str">
        <f aca="true" t="shared" si="1" ref="G31">+IF(COUNT(G16:G30),SUM(G16:G30),"")</f>
        <v/>
      </c>
      <c r="S31" t="str">
        <f t="shared" si="0"/>
        <v/>
      </c>
    </row>
    <row r="32" spans="4:19" ht="20.15" customHeight="1">
      <c r="D32" s="29"/>
      <c r="E32" s="67" t="s">
        <v>97</v>
      </c>
      <c r="F32" s="6"/>
      <c r="G32" s="363"/>
      <c r="S32" t="str">
        <f t="shared" si="0"/>
        <v/>
      </c>
    </row>
    <row r="33" spans="4:19" ht="20.15" customHeight="1">
      <c r="D33" s="29"/>
      <c r="E33" s="68" t="s">
        <v>298</v>
      </c>
      <c r="F33" s="3" t="str">
        <f>+IF(COUNT(F31:F32),SUM(F31)-SUM(F32),"")</f>
        <v/>
      </c>
      <c r="G33" s="3" t="str">
        <f>+IF(COUNT(G31:G32),SUM(G31)-SUM(G32),"")</f>
        <v/>
      </c>
      <c r="S33" t="str">
        <f t="shared" si="0"/>
        <v/>
      </c>
    </row>
    <row r="34" spans="4:19" ht="15">
      <c r="D34" s="4"/>
      <c r="E34" s="4"/>
      <c r="F34" s="5"/>
      <c r="G34" s="5"/>
      <c r="S34" t="str">
        <f t="shared" si="0"/>
        <v/>
      </c>
    </row>
    <row r="35" spans="4:19" ht="18.5">
      <c r="D35" s="12">
        <v>2</v>
      </c>
      <c r="E35" s="13" t="s">
        <v>98</v>
      </c>
      <c r="F35" s="489"/>
      <c r="G35" s="489"/>
      <c r="S35" t="str">
        <f t="shared" si="0"/>
        <v/>
      </c>
    </row>
    <row r="36" spans="4:19" ht="15">
      <c r="D36" s="30"/>
      <c r="E36" s="66" t="s">
        <v>99</v>
      </c>
      <c r="F36" s="470"/>
      <c r="G36" s="471"/>
      <c r="S36" t="str">
        <f t="shared" si="0"/>
        <v/>
      </c>
    </row>
    <row r="37" spans="4:19" ht="15">
      <c r="D37" s="31">
        <v>1</v>
      </c>
      <c r="E37" s="282" t="str">
        <f>+IF(COUNTA(E16),+E16,"")</f>
        <v/>
      </c>
      <c r="F37" s="6"/>
      <c r="G37" s="363"/>
      <c r="S37" t="str">
        <f t="shared" si="0"/>
        <v/>
      </c>
    </row>
    <row r="38" spans="4:19" ht="15">
      <c r="D38" s="32">
        <v>2</v>
      </c>
      <c r="E38" s="221" t="str">
        <f aca="true" t="shared" si="2" ref="E38:E51">+IF(COUNTA(E17),+E17,"")</f>
        <v/>
      </c>
      <c r="F38" s="36"/>
      <c r="G38" s="365"/>
      <c r="S38" t="str">
        <f t="shared" si="0"/>
        <v/>
      </c>
    </row>
    <row r="39" spans="4:19" ht="15">
      <c r="D39" s="32">
        <v>3</v>
      </c>
      <c r="E39" s="221" t="str">
        <f t="shared" si="2"/>
        <v/>
      </c>
      <c r="F39" s="36"/>
      <c r="G39" s="365"/>
      <c r="S39" t="str">
        <f t="shared" si="0"/>
        <v/>
      </c>
    </row>
    <row r="40" spans="4:19" ht="15">
      <c r="D40" s="32">
        <v>4</v>
      </c>
      <c r="E40" s="221" t="str">
        <f t="shared" si="2"/>
        <v/>
      </c>
      <c r="F40" s="36"/>
      <c r="G40" s="365"/>
      <c r="S40" t="str">
        <f t="shared" si="0"/>
        <v/>
      </c>
    </row>
    <row r="41" spans="4:19" ht="15">
      <c r="D41" s="32">
        <v>5</v>
      </c>
      <c r="E41" s="221" t="str">
        <f t="shared" si="2"/>
        <v/>
      </c>
      <c r="F41" s="36"/>
      <c r="G41" s="365"/>
      <c r="S41" t="str">
        <f t="shared" si="0"/>
        <v/>
      </c>
    </row>
    <row r="42" spans="4:19" ht="15">
      <c r="D42" s="32">
        <v>6</v>
      </c>
      <c r="E42" s="221" t="str">
        <f t="shared" si="2"/>
        <v/>
      </c>
      <c r="F42" s="36"/>
      <c r="G42" s="365"/>
      <c r="S42" t="str">
        <f t="shared" si="0"/>
        <v/>
      </c>
    </row>
    <row r="43" spans="4:19" ht="15">
      <c r="D43" s="32">
        <v>7</v>
      </c>
      <c r="E43" s="221" t="str">
        <f t="shared" si="2"/>
        <v/>
      </c>
      <c r="F43" s="36"/>
      <c r="G43" s="365"/>
      <c r="S43" t="str">
        <f t="shared" si="0"/>
        <v/>
      </c>
    </row>
    <row r="44" spans="4:19" ht="15">
      <c r="D44" s="32">
        <v>8</v>
      </c>
      <c r="E44" s="221" t="str">
        <f t="shared" si="2"/>
        <v/>
      </c>
      <c r="F44" s="36"/>
      <c r="G44" s="365"/>
      <c r="S44" t="str">
        <f t="shared" si="0"/>
        <v/>
      </c>
    </row>
    <row r="45" spans="4:19" ht="15">
      <c r="D45" s="32">
        <v>9</v>
      </c>
      <c r="E45" s="221" t="str">
        <f t="shared" si="2"/>
        <v/>
      </c>
      <c r="F45" s="36"/>
      <c r="G45" s="365"/>
      <c r="S45" t="str">
        <f t="shared" si="0"/>
        <v/>
      </c>
    </row>
    <row r="46" spans="4:19" ht="15">
      <c r="D46" s="32">
        <v>10</v>
      </c>
      <c r="E46" s="221" t="str">
        <f t="shared" si="2"/>
        <v/>
      </c>
      <c r="F46" s="36"/>
      <c r="G46" s="365"/>
      <c r="S46" t="str">
        <f t="shared" si="0"/>
        <v/>
      </c>
    </row>
    <row r="47" spans="4:19" ht="15">
      <c r="D47" s="32">
        <v>11</v>
      </c>
      <c r="E47" s="221" t="str">
        <f t="shared" si="2"/>
        <v/>
      </c>
      <c r="F47" s="36"/>
      <c r="G47" s="365"/>
      <c r="S47" t="str">
        <f t="shared" si="0"/>
        <v/>
      </c>
    </row>
    <row r="48" spans="4:19" ht="15">
      <c r="D48" s="32">
        <v>12</v>
      </c>
      <c r="E48" s="221" t="str">
        <f t="shared" si="2"/>
        <v/>
      </c>
      <c r="F48" s="36"/>
      <c r="G48" s="365"/>
      <c r="S48" t="str">
        <f t="shared" si="0"/>
        <v/>
      </c>
    </row>
    <row r="49" spans="4:19" ht="15">
      <c r="D49" s="32">
        <v>13</v>
      </c>
      <c r="E49" s="221" t="str">
        <f t="shared" si="2"/>
        <v/>
      </c>
      <c r="F49" s="36"/>
      <c r="G49" s="365"/>
      <c r="S49" t="str">
        <f t="shared" si="0"/>
        <v/>
      </c>
    </row>
    <row r="50" spans="4:19" ht="15">
      <c r="D50" s="32">
        <v>14</v>
      </c>
      <c r="E50" s="221" t="str">
        <f t="shared" si="2"/>
        <v/>
      </c>
      <c r="F50" s="36"/>
      <c r="G50" s="365"/>
      <c r="S50" t="str">
        <f t="shared" si="0"/>
        <v/>
      </c>
    </row>
    <row r="51" spans="4:19" ht="15">
      <c r="D51" s="18">
        <v>15</v>
      </c>
      <c r="E51" s="222" t="str">
        <f t="shared" si="2"/>
        <v/>
      </c>
      <c r="F51" s="37"/>
      <c r="G51" s="366"/>
      <c r="S51" t="str">
        <f t="shared" si="0"/>
        <v/>
      </c>
    </row>
    <row r="52" spans="4:19" ht="20.15" customHeight="1">
      <c r="D52" s="27"/>
      <c r="E52" s="68" t="s">
        <v>473</v>
      </c>
      <c r="F52" s="3" t="str">
        <f>+IF(COUNT(F37:F51),SUM(F37:F51),"")</f>
        <v/>
      </c>
      <c r="G52" s="3" t="str">
        <f aca="true" t="shared" si="3" ref="G52">+IF(COUNT(G37:G51),SUM(G37:G51),"")</f>
        <v/>
      </c>
      <c r="S52" t="str">
        <f t="shared" si="0"/>
        <v/>
      </c>
    </row>
    <row r="53" spans="4:19" ht="20.15" customHeight="1">
      <c r="D53" s="27"/>
      <c r="E53" s="27" t="s">
        <v>173</v>
      </c>
      <c r="F53" s="6"/>
      <c r="G53" s="363"/>
      <c r="S53" t="str">
        <f t="shared" si="0"/>
        <v/>
      </c>
    </row>
    <row r="54" spans="4:19" ht="20.15" customHeight="1">
      <c r="D54" s="23"/>
      <c r="E54" s="23" t="s">
        <v>100</v>
      </c>
      <c r="F54" s="59"/>
      <c r="G54" s="371"/>
      <c r="S54" t="str">
        <f t="shared" si="0"/>
        <v/>
      </c>
    </row>
    <row r="55" spans="4:19" ht="20.15" customHeight="1">
      <c r="D55" s="27"/>
      <c r="E55" s="68" t="s">
        <v>474</v>
      </c>
      <c r="F55" s="3" t="str">
        <f>+IF(COUNT(F52:F54),SUM(F52)-SUM(F53)-SUM(F54),"")</f>
        <v/>
      </c>
      <c r="G55" s="3" t="str">
        <f>+IF(COUNT(G52:G54),SUM(G52)-SUM(G53)-SUM(G54),"")</f>
        <v/>
      </c>
      <c r="S55" t="str">
        <f t="shared" si="0"/>
        <v/>
      </c>
    </row>
    <row r="56" spans="5:19" ht="15">
      <c r="E56" s="8"/>
      <c r="F56" s="9"/>
      <c r="G56" s="9"/>
      <c r="S56" t="str">
        <f t="shared" si="0"/>
        <v/>
      </c>
    </row>
    <row r="57" spans="4:19" ht="18.5">
      <c r="D57" s="33">
        <v>3</v>
      </c>
      <c r="E57" s="35" t="s">
        <v>101</v>
      </c>
      <c r="F57" s="470"/>
      <c r="G57" s="471"/>
      <c r="S57" t="str">
        <f t="shared" si="0"/>
        <v/>
      </c>
    </row>
    <row r="58" spans="4:19" ht="18.5">
      <c r="D58" s="33"/>
      <c r="E58" s="66" t="s">
        <v>311</v>
      </c>
      <c r="F58" s="470"/>
      <c r="G58" s="471"/>
      <c r="S58" t="str">
        <f t="shared" si="0"/>
        <v/>
      </c>
    </row>
    <row r="59" spans="4:19" ht="15">
      <c r="D59" s="76">
        <f>+D58+1</f>
        <v>1</v>
      </c>
      <c r="E59" s="282" t="str">
        <f aca="true" t="shared" si="4" ref="E59:E73">+IF(COUNTA(E16),+E16,"")</f>
        <v/>
      </c>
      <c r="F59" s="6"/>
      <c r="G59" s="363"/>
      <c r="S59" t="str">
        <f t="shared" si="0"/>
        <v/>
      </c>
    </row>
    <row r="60" spans="4:19" ht="15">
      <c r="D60" s="77">
        <v>2</v>
      </c>
      <c r="E60" s="221" t="str">
        <f t="shared" si="4"/>
        <v/>
      </c>
      <c r="F60" s="36"/>
      <c r="G60" s="365"/>
      <c r="S60" t="str">
        <f t="shared" si="0"/>
        <v/>
      </c>
    </row>
    <row r="61" spans="4:19" ht="15">
      <c r="D61" s="77">
        <v>3</v>
      </c>
      <c r="E61" s="221" t="str">
        <f t="shared" si="4"/>
        <v/>
      </c>
      <c r="F61" s="36"/>
      <c r="G61" s="365"/>
      <c r="S61" t="str">
        <f t="shared" si="0"/>
        <v/>
      </c>
    </row>
    <row r="62" spans="4:19" ht="15">
      <c r="D62" s="77">
        <v>4</v>
      </c>
      <c r="E62" s="221" t="str">
        <f t="shared" si="4"/>
        <v/>
      </c>
      <c r="F62" s="36"/>
      <c r="G62" s="365"/>
      <c r="S62" t="str">
        <f t="shared" si="0"/>
        <v/>
      </c>
    </row>
    <row r="63" spans="4:19" ht="15">
      <c r="D63" s="77">
        <v>5</v>
      </c>
      <c r="E63" s="221" t="str">
        <f t="shared" si="4"/>
        <v/>
      </c>
      <c r="F63" s="36"/>
      <c r="G63" s="365"/>
      <c r="S63" t="str">
        <f t="shared" si="0"/>
        <v/>
      </c>
    </row>
    <row r="64" spans="4:19" ht="15">
      <c r="D64" s="77">
        <v>6</v>
      </c>
      <c r="E64" s="221" t="str">
        <f t="shared" si="4"/>
        <v/>
      </c>
      <c r="F64" s="36"/>
      <c r="G64" s="365"/>
      <c r="S64" t="str">
        <f t="shared" si="0"/>
        <v/>
      </c>
    </row>
    <row r="65" spans="4:19" ht="15">
      <c r="D65" s="77">
        <v>7</v>
      </c>
      <c r="E65" s="221" t="str">
        <f t="shared" si="4"/>
        <v/>
      </c>
      <c r="F65" s="36"/>
      <c r="G65" s="365"/>
      <c r="S65" t="str">
        <f t="shared" si="0"/>
        <v/>
      </c>
    </row>
    <row r="66" spans="4:19" ht="15">
      <c r="D66" s="77">
        <v>8</v>
      </c>
      <c r="E66" s="221" t="str">
        <f t="shared" si="4"/>
        <v/>
      </c>
      <c r="F66" s="36"/>
      <c r="G66" s="365"/>
      <c r="S66" t="str">
        <f t="shared" si="0"/>
        <v/>
      </c>
    </row>
    <row r="67" spans="4:19" ht="15">
      <c r="D67" s="77">
        <v>9</v>
      </c>
      <c r="E67" s="221" t="str">
        <f t="shared" si="4"/>
        <v/>
      </c>
      <c r="F67" s="36"/>
      <c r="G67" s="365"/>
      <c r="S67" t="str">
        <f t="shared" si="0"/>
        <v/>
      </c>
    </row>
    <row r="68" spans="4:19" ht="15">
      <c r="D68" s="77">
        <f aca="true" t="shared" si="5" ref="D68:D71">+D67+1</f>
        <v>10</v>
      </c>
      <c r="E68" s="221" t="str">
        <f t="shared" si="4"/>
        <v/>
      </c>
      <c r="F68" s="36"/>
      <c r="G68" s="365"/>
      <c r="S68" t="str">
        <f t="shared" si="0"/>
        <v/>
      </c>
    </row>
    <row r="69" spans="4:19" ht="15">
      <c r="D69" s="77">
        <f t="shared" si="5"/>
        <v>11</v>
      </c>
      <c r="E69" s="221" t="str">
        <f t="shared" si="4"/>
        <v/>
      </c>
      <c r="F69" s="36"/>
      <c r="G69" s="365"/>
      <c r="S69" t="str">
        <f t="shared" si="0"/>
        <v/>
      </c>
    </row>
    <row r="70" spans="4:19" ht="15">
      <c r="D70" s="77">
        <f t="shared" si="5"/>
        <v>12</v>
      </c>
      <c r="E70" s="221" t="str">
        <f t="shared" si="4"/>
        <v/>
      </c>
      <c r="F70" s="36"/>
      <c r="G70" s="365"/>
      <c r="S70" t="str">
        <f t="shared" si="0"/>
        <v/>
      </c>
    </row>
    <row r="71" spans="4:19" ht="15">
      <c r="D71" s="77">
        <f t="shared" si="5"/>
        <v>13</v>
      </c>
      <c r="E71" s="221" t="str">
        <f t="shared" si="4"/>
        <v/>
      </c>
      <c r="F71" s="36"/>
      <c r="G71" s="365"/>
      <c r="S71" t="str">
        <f t="shared" si="0"/>
        <v/>
      </c>
    </row>
    <row r="72" spans="4:19" ht="15">
      <c r="D72" s="77">
        <v>14</v>
      </c>
      <c r="E72" s="221" t="str">
        <f t="shared" si="4"/>
        <v/>
      </c>
      <c r="F72" s="36"/>
      <c r="G72" s="365"/>
      <c r="S72" t="str">
        <f t="shared" si="0"/>
        <v/>
      </c>
    </row>
    <row r="73" spans="4:19" ht="15">
      <c r="D73" s="78">
        <v>15</v>
      </c>
      <c r="E73" s="222" t="str">
        <f t="shared" si="4"/>
        <v/>
      </c>
      <c r="F73" s="37"/>
      <c r="G73" s="366"/>
      <c r="S73" t="str">
        <f t="shared" si="0"/>
        <v/>
      </c>
    </row>
    <row r="74" spans="4:19" ht="20.15" customHeight="1">
      <c r="D74" s="34"/>
      <c r="E74" s="68" t="s">
        <v>475</v>
      </c>
      <c r="F74" s="3" t="str">
        <f>+IF(COUNT(F59:F73),SUM(F59:F73),"")</f>
        <v/>
      </c>
      <c r="G74" s="3" t="str">
        <f>+IF(COUNT(G59:G73),SUM(G59:G73),"")</f>
        <v/>
      </c>
      <c r="S74" t="str">
        <f t="shared" si="0"/>
        <v/>
      </c>
    </row>
    <row r="75" spans="4:19" ht="20.15" customHeight="1">
      <c r="D75" s="34"/>
      <c r="E75" s="208" t="s">
        <v>312</v>
      </c>
      <c r="F75" s="36"/>
      <c r="G75" s="365"/>
      <c r="S75" t="str">
        <f t="shared" si="0"/>
        <v/>
      </c>
    </row>
    <row r="76" spans="4:19" ht="20.15" customHeight="1">
      <c r="D76" s="206"/>
      <c r="E76" s="207" t="s">
        <v>476</v>
      </c>
      <c r="F76" s="3" t="str">
        <f>+IF(COUNT(F74:F75),SUM(F74)+SUM(F75),"")</f>
        <v/>
      </c>
      <c r="G76" s="3" t="str">
        <f>+IF(COUNT(G74:G75),SUM(G74)+SUM(G75),"")</f>
        <v/>
      </c>
      <c r="S76" t="str">
        <f t="shared" si="0"/>
        <v/>
      </c>
    </row>
    <row r="77" ht="15">
      <c r="S77" t="str">
        <f t="shared" si="0"/>
        <v/>
      </c>
    </row>
    <row r="78" spans="4:19" ht="18.5">
      <c r="D78" s="209">
        <v>4</v>
      </c>
      <c r="E78" s="210" t="s">
        <v>313</v>
      </c>
      <c r="F78" s="482"/>
      <c r="G78" s="483"/>
      <c r="S78" t="str">
        <f t="shared" si="0"/>
        <v/>
      </c>
    </row>
    <row r="79" spans="4:19" ht="18.5">
      <c r="D79" s="209"/>
      <c r="E79" s="211" t="s">
        <v>313</v>
      </c>
      <c r="F79" s="482"/>
      <c r="G79" s="483"/>
      <c r="S79" t="str">
        <f t="shared" si="0"/>
        <v/>
      </c>
    </row>
    <row r="80" spans="4:19" ht="15">
      <c r="D80" s="212">
        <v>1</v>
      </c>
      <c r="E80" s="282" t="str">
        <f>+IF(COUNTA(E16),+E16,"")</f>
        <v/>
      </c>
      <c r="F80" s="6"/>
      <c r="G80" s="363"/>
      <c r="S80" t="str">
        <f t="shared" si="0"/>
        <v/>
      </c>
    </row>
    <row r="81" spans="4:19" ht="15">
      <c r="D81" s="213">
        <v>2</v>
      </c>
      <c r="E81" s="221" t="str">
        <f>+IF(COUNTA(E17),+E17,"")</f>
        <v/>
      </c>
      <c r="F81" s="36"/>
      <c r="G81" s="365"/>
      <c r="S81" t="str">
        <f aca="true" t="shared" si="6" ref="S81:S97">+IF(COUNT(F81),+F81,"")</f>
        <v/>
      </c>
    </row>
    <row r="82" spans="4:19" ht="15">
      <c r="D82" s="213">
        <v>3</v>
      </c>
      <c r="E82" s="221" t="str">
        <f aca="true" t="shared" si="7" ref="E82:E87">+IF(COUNTA(E18),+E18,"")</f>
        <v/>
      </c>
      <c r="F82" s="36"/>
      <c r="G82" s="365"/>
      <c r="S82" t="str">
        <f t="shared" si="6"/>
        <v/>
      </c>
    </row>
    <row r="83" spans="4:19" ht="15">
      <c r="D83" s="213">
        <v>4</v>
      </c>
      <c r="E83" s="221" t="str">
        <f t="shared" si="7"/>
        <v/>
      </c>
      <c r="F83" s="36"/>
      <c r="G83" s="365"/>
      <c r="S83" t="str">
        <f t="shared" si="6"/>
        <v/>
      </c>
    </row>
    <row r="84" spans="4:19" ht="15">
      <c r="D84" s="213">
        <v>5</v>
      </c>
      <c r="E84" s="221" t="str">
        <f t="shared" si="7"/>
        <v/>
      </c>
      <c r="F84" s="36"/>
      <c r="G84" s="365"/>
      <c r="S84" t="str">
        <f t="shared" si="6"/>
        <v/>
      </c>
    </row>
    <row r="85" spans="4:19" ht="15">
      <c r="D85" s="213">
        <v>6</v>
      </c>
      <c r="E85" s="221" t="str">
        <f t="shared" si="7"/>
        <v/>
      </c>
      <c r="F85" s="36"/>
      <c r="G85" s="365"/>
      <c r="S85" t="str">
        <f t="shared" si="6"/>
        <v/>
      </c>
    </row>
    <row r="86" spans="4:19" ht="15">
      <c r="D86" s="213">
        <v>7</v>
      </c>
      <c r="E86" s="221" t="str">
        <f t="shared" si="7"/>
        <v/>
      </c>
      <c r="F86" s="36"/>
      <c r="G86" s="365"/>
      <c r="S86" t="str">
        <f t="shared" si="6"/>
        <v/>
      </c>
    </row>
    <row r="87" spans="4:19" ht="15">
      <c r="D87" s="213">
        <v>8</v>
      </c>
      <c r="E87" s="221" t="str">
        <f t="shared" si="7"/>
        <v/>
      </c>
      <c r="F87" s="36"/>
      <c r="G87" s="365"/>
      <c r="S87" t="str">
        <f t="shared" si="6"/>
        <v/>
      </c>
    </row>
    <row r="88" spans="4:19" ht="15">
      <c r="D88" s="213">
        <v>9</v>
      </c>
      <c r="E88" s="221" t="str">
        <f>+IF(COUNTA(E24),+E24,"")</f>
        <v/>
      </c>
      <c r="F88" s="36"/>
      <c r="G88" s="365"/>
      <c r="S88" t="str">
        <f t="shared" si="6"/>
        <v/>
      </c>
    </row>
    <row r="89" spans="4:19" ht="15">
      <c r="D89" s="213">
        <v>10</v>
      </c>
      <c r="E89" s="221" t="str">
        <f>+IF(COUNTA(E25),+E25,"")</f>
        <v/>
      </c>
      <c r="F89" s="36"/>
      <c r="G89" s="365"/>
      <c r="S89" t="str">
        <f t="shared" si="6"/>
        <v/>
      </c>
    </row>
    <row r="90" spans="4:19" ht="15">
      <c r="D90" s="213">
        <v>11</v>
      </c>
      <c r="E90" s="221" t="str">
        <f aca="true" t="shared" si="8" ref="E90:E94">+IF(COUNTA(E26),+E26,"")</f>
        <v/>
      </c>
      <c r="F90" s="36"/>
      <c r="G90" s="365"/>
      <c r="S90" t="str">
        <f t="shared" si="6"/>
        <v/>
      </c>
    </row>
    <row r="91" spans="4:19" ht="15">
      <c r="D91" s="213">
        <v>12</v>
      </c>
      <c r="E91" s="221" t="str">
        <f t="shared" si="8"/>
        <v/>
      </c>
      <c r="F91" s="36"/>
      <c r="G91" s="365"/>
      <c r="S91" t="str">
        <f t="shared" si="6"/>
        <v/>
      </c>
    </row>
    <row r="92" spans="4:19" ht="15">
      <c r="D92" s="213">
        <v>13</v>
      </c>
      <c r="E92" s="221" t="str">
        <f t="shared" si="8"/>
        <v/>
      </c>
      <c r="F92" s="36"/>
      <c r="G92" s="365"/>
      <c r="S92" t="str">
        <f t="shared" si="6"/>
        <v/>
      </c>
    </row>
    <row r="93" spans="4:19" ht="15">
      <c r="D93" s="213">
        <v>14</v>
      </c>
      <c r="E93" s="221" t="str">
        <f t="shared" si="8"/>
        <v/>
      </c>
      <c r="F93" s="36"/>
      <c r="G93" s="365"/>
      <c r="S93" t="str">
        <f t="shared" si="6"/>
        <v/>
      </c>
    </row>
    <row r="94" spans="4:19" ht="15">
      <c r="D94" s="190">
        <v>15</v>
      </c>
      <c r="E94" s="222" t="str">
        <f t="shared" si="8"/>
        <v/>
      </c>
      <c r="F94" s="37"/>
      <c r="G94" s="366"/>
      <c r="S94" t="str">
        <f t="shared" si="6"/>
        <v/>
      </c>
    </row>
    <row r="95" spans="4:19" ht="20.15" customHeight="1">
      <c r="D95" s="206"/>
      <c r="E95" s="214" t="s">
        <v>315</v>
      </c>
      <c r="F95" s="3" t="str">
        <f>+IF(COUNT(F80:F94),SUM(F80:F94),"")</f>
        <v/>
      </c>
      <c r="G95" s="3" t="str">
        <f>+IF(COUNT(G80:G94),SUM(G80:G94),"")</f>
        <v/>
      </c>
      <c r="S95" t="str">
        <f t="shared" si="6"/>
        <v/>
      </c>
    </row>
    <row r="96" spans="4:19" ht="20.15" customHeight="1">
      <c r="D96" s="206"/>
      <c r="E96" s="215" t="s">
        <v>314</v>
      </c>
      <c r="F96" s="36"/>
      <c r="G96" s="365"/>
      <c r="S96" t="str">
        <f t="shared" si="6"/>
        <v/>
      </c>
    </row>
    <row r="97" spans="4:19" ht="20.15" customHeight="1">
      <c r="D97" s="206"/>
      <c r="E97" s="214" t="s">
        <v>477</v>
      </c>
      <c r="F97" s="3" t="str">
        <f>+IF(COUNT(F95:F96),SUM(F95)+SUM(F96),"")</f>
        <v/>
      </c>
      <c r="G97" s="3" t="str">
        <f>+IF(COUNT(G95:G96),SUM(G95)+SUM(G96),"")</f>
        <v/>
      </c>
      <c r="S97" t="str">
        <f t="shared" si="6"/>
        <v/>
      </c>
    </row>
    <row r="98" spans="4:7" ht="15" hidden="1">
      <c r="D98" s="206"/>
      <c r="E98" s="214"/>
      <c r="F98" s="3"/>
      <c r="G98" s="3"/>
    </row>
    <row r="99" spans="4:6" ht="37.5" customHeight="1">
      <c r="D99" s="206"/>
      <c r="E99" s="216" t="s">
        <v>102</v>
      </c>
      <c r="F99" s="40"/>
    </row>
    <row r="100" ht="15"/>
  </sheetData>
  <sheetProtection algorithmName="SHA-512" hashValue="bVbd5tlZ5gZlJYh/dqncZOBjfSMGkLmad09f5US8x7HQpsAtFoBJbFMxxDPWKSgNazR7vdIBIFjfkMVm04sBGg==" saltValue="INCEDk2sCqUkTqpL6J/SAw==" spinCount="100000" sheet="1" objects="1" scenarios="1"/>
  <mergeCells count="14">
    <mergeCell ref="F78:G78"/>
    <mergeCell ref="F79:G79"/>
    <mergeCell ref="D8:G8"/>
    <mergeCell ref="F15:G15"/>
    <mergeCell ref="F35:G35"/>
    <mergeCell ref="F58:G58"/>
    <mergeCell ref="D9:E9"/>
    <mergeCell ref="D10:E10"/>
    <mergeCell ref="D11:E11"/>
    <mergeCell ref="D12:E12"/>
    <mergeCell ref="D13:E13"/>
    <mergeCell ref="F14:G14"/>
    <mergeCell ref="F36:G36"/>
    <mergeCell ref="F57:G57"/>
  </mergeCells>
  <dataValidations count="4" xWindow="284" yWindow="461">
    <dataValidation type="decimal" allowBlank="1" showInputMessage="1" showErrorMessage="1" sqref="F59:G73 F16:G30 F32:G32 F37:G51 F53:G54">
      <formula1>-9999999999999990000000000000000000000</formula1>
      <formula2>9.99999999999999E+35</formula2>
    </dataValidation>
    <dataValidation type="list" allowBlank="1" showInputMessage="1" showErrorMessage="1" sqref="F12:G12">
      <formula1>$O$12:$O$13</formula1>
    </dataValidation>
    <dataValidation type="textLength" operator="lessThanOrEqual" allowBlank="1" showInputMessage="1" showErrorMessage="1" error="Segment name allows up to 100 characters." sqref="E59:E73 E16:E30 E37:E51">
      <formula1>100</formula1>
    </dataValidation>
    <dataValidation allowBlank="1" showInputMessage="1" showErrorMessage="1" error="Segment name allows up to 100 characters." sqref="E80:E94"/>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1:S61"/>
  <sheetViews>
    <sheetView showGridLines="0" workbookViewId="0" topLeftCell="A5">
      <selection activeCell="B6" sqref="B6:E6"/>
    </sheetView>
  </sheetViews>
  <sheetFormatPr defaultColWidth="0" defaultRowHeight="15" zeroHeight="1"/>
  <cols>
    <col min="1" max="1" width="2.7109375" style="0" customWidth="1"/>
    <col min="2" max="2" width="3.7109375" style="0" customWidth="1"/>
    <col min="3" max="3" width="66.28125" style="0" bestFit="1" customWidth="1"/>
    <col min="4" max="5" width="18.421875" style="0" customWidth="1"/>
    <col min="6" max="6" width="2.7109375" style="0" customWidth="1"/>
    <col min="7" max="16383" width="2.421875" style="0" hidden="1" customWidth="1"/>
    <col min="16384" max="16384" width="0.9921875" style="0" hidden="1" customWidth="1"/>
  </cols>
  <sheetData>
    <row r="1" spans="5:7" ht="15" hidden="1">
      <c r="E1">
        <v>0</v>
      </c>
      <c r="F1">
        <v>0</v>
      </c>
      <c r="G1">
        <v>0</v>
      </c>
    </row>
    <row r="2" spans="2:19" ht="15" hidden="1">
      <c r="B2" s="38"/>
      <c r="C2" s="90"/>
      <c r="D2" s="91"/>
      <c r="E2" s="372"/>
      <c r="G2" s="197"/>
      <c r="S2" t="str">
        <f>+IF(COUNT(D2),D2,"")</f>
        <v/>
      </c>
    </row>
    <row r="5" ht="35.15" customHeight="1"/>
    <row r="6" spans="2:5" ht="30" customHeight="1">
      <c r="B6" s="492" t="s">
        <v>210</v>
      </c>
      <c r="C6" s="493"/>
      <c r="D6" s="493"/>
      <c r="E6" s="494"/>
    </row>
    <row r="7" spans="2:5" ht="66.75" customHeight="1">
      <c r="B7" s="497" t="s">
        <v>104</v>
      </c>
      <c r="C7" s="498"/>
      <c r="D7" s="15" t="s">
        <v>307</v>
      </c>
      <c r="E7" s="15" t="s">
        <v>211</v>
      </c>
    </row>
    <row r="8" spans="2:7" ht="20.15" customHeight="1">
      <c r="B8" s="65" t="s">
        <v>59</v>
      </c>
      <c r="C8" s="92" t="s">
        <v>190</v>
      </c>
      <c r="D8" s="235" t="s">
        <v>833</v>
      </c>
      <c r="E8" s="2" t="s">
        <v>835</v>
      </c>
      <c r="G8" s="191"/>
    </row>
    <row r="9" spans="2:5" ht="20.15" customHeight="1">
      <c r="B9" s="65" t="s">
        <v>60</v>
      </c>
      <c r="C9" s="92" t="s">
        <v>191</v>
      </c>
      <c r="D9" s="236" t="s">
        <v>834</v>
      </c>
      <c r="E9" s="2" t="s">
        <v>834</v>
      </c>
    </row>
    <row r="10" spans="2:5" s="105" customFormat="1" ht="20.15" customHeight="1">
      <c r="B10" s="102" t="s">
        <v>61</v>
      </c>
      <c r="C10" s="103" t="s">
        <v>62</v>
      </c>
      <c r="D10" s="104" t="str">
        <f>+IF(COUNTA('Financial Results'!F12),'Financial Results'!F12,"")</f>
        <v>Audited</v>
      </c>
      <c r="E10" s="104" t="str">
        <f>+IF(COUNTA('Financial Results'!F12),'Financial Results'!F12,"")</f>
        <v>Audited</v>
      </c>
    </row>
    <row r="11" spans="2:5" ht="20.15" customHeight="1">
      <c r="B11" s="65" t="s">
        <v>63</v>
      </c>
      <c r="C11" s="92" t="s">
        <v>13</v>
      </c>
      <c r="D11" s="104" t="str">
        <f>+IF(COUNTA('Financial Results'!F13),'Financial Results'!F13,"")</f>
        <v>Standalone</v>
      </c>
      <c r="E11" s="104" t="str">
        <f>+IF(COUNTA('Financial Results'!G13),'Financial Results'!G13,"")</f>
        <v>Standalone</v>
      </c>
    </row>
    <row r="12" spans="2:5" ht="20.15" customHeight="1">
      <c r="B12" s="13"/>
      <c r="C12" s="93" t="s">
        <v>212</v>
      </c>
      <c r="D12" s="495"/>
      <c r="E12" s="496"/>
    </row>
    <row r="13" spans="2:7" ht="27" customHeight="1">
      <c r="B13" s="94">
        <v>1</v>
      </c>
      <c r="C13" s="95" t="s">
        <v>213</v>
      </c>
      <c r="D13" s="495"/>
      <c r="E13" s="496"/>
      <c r="G13" s="194"/>
    </row>
    <row r="14" spans="2:7" ht="20.15" customHeight="1" hidden="1">
      <c r="B14" s="96"/>
      <c r="C14" s="97"/>
      <c r="D14" s="198"/>
      <c r="E14" s="198"/>
      <c r="G14" s="195"/>
    </row>
    <row r="15" spans="2:7" ht="20.15" customHeight="1">
      <c r="B15" s="13"/>
      <c r="C15" s="68" t="s">
        <v>214</v>
      </c>
      <c r="D15" s="3" t="str">
        <f>IF(COUNT(D13:D14),SUM(D13:D14),"")</f>
        <v/>
      </c>
      <c r="E15" s="3" t="str">
        <f>IF(COUNT(E13:E14),SUM(E13:E14),"")</f>
        <v/>
      </c>
      <c r="G15" s="196"/>
    </row>
    <row r="16" spans="2:7" ht="20.15" customHeight="1">
      <c r="B16" s="98">
        <v>2</v>
      </c>
      <c r="C16" s="99" t="s">
        <v>215</v>
      </c>
      <c r="D16" s="62"/>
      <c r="E16" s="372"/>
      <c r="G16" s="196"/>
    </row>
    <row r="17" spans="2:7" ht="24.75" customHeight="1">
      <c r="B17" s="94">
        <v>3</v>
      </c>
      <c r="C17" s="95" t="s">
        <v>216</v>
      </c>
      <c r="D17" s="495"/>
      <c r="E17" s="496"/>
      <c r="G17" s="194"/>
    </row>
    <row r="18" spans="2:7" ht="20.15" customHeight="1" hidden="1">
      <c r="B18" s="98"/>
      <c r="C18" s="100"/>
      <c r="D18" s="99"/>
      <c r="E18" s="113"/>
      <c r="G18" s="194"/>
    </row>
    <row r="19" spans="2:7" ht="20.15" customHeight="1">
      <c r="B19" s="13"/>
      <c r="C19" s="68" t="s">
        <v>217</v>
      </c>
      <c r="D19" s="3" t="str">
        <f>IF(COUNT(D17:D18),SUM(D17:D18),"")</f>
        <v/>
      </c>
      <c r="E19" s="3" t="str">
        <f>IF(COUNT(E17:E18),SUM(E17:E18),"")</f>
        <v/>
      </c>
      <c r="G19" s="196"/>
    </row>
    <row r="20" spans="2:7" ht="20.15" customHeight="1">
      <c r="B20" s="98">
        <v>4</v>
      </c>
      <c r="C20" s="99" t="s">
        <v>218</v>
      </c>
      <c r="D20" s="62"/>
      <c r="E20" s="372"/>
      <c r="G20" s="196"/>
    </row>
    <row r="21" spans="2:5" ht="20.15" customHeight="1">
      <c r="B21" s="94">
        <v>5</v>
      </c>
      <c r="C21" s="101" t="s">
        <v>219</v>
      </c>
      <c r="D21" s="3" t="str">
        <f>IF(COUNT(D15,D16,D19,D20),SUM(D15)-SUM(D16)+SUM(D19)-SUM(D20),"")</f>
        <v/>
      </c>
      <c r="E21" s="3" t="str">
        <f>IF(COUNT(E15,E16,E19,E20),SUM(E15)-SUM(E16)+SUM(E19)-SUM(E20),"")</f>
        <v/>
      </c>
    </row>
    <row r="22" ht="15"/>
    <row r="23" spans="4:5" ht="15" hidden="1">
      <c r="D23" s="50"/>
      <c r="E23" s="50"/>
    </row>
    <row r="53" spans="3:5" ht="15" hidden="1">
      <c r="C53" s="50"/>
      <c r="D53" s="50"/>
      <c r="E53" s="50"/>
    </row>
    <row r="54" spans="3:5" ht="15" hidden="1">
      <c r="C54" s="50"/>
      <c r="D54" s="50"/>
      <c r="E54" s="50"/>
    </row>
    <row r="55" spans="3:5" ht="15" hidden="1">
      <c r="C55" s="50"/>
      <c r="D55" s="50"/>
      <c r="E55" s="50"/>
    </row>
    <row r="56" spans="3:5" ht="15" hidden="1">
      <c r="C56" s="50"/>
      <c r="D56" s="50"/>
      <c r="E56" s="50"/>
    </row>
    <row r="57" spans="3:5" ht="15" hidden="1">
      <c r="C57" s="50"/>
      <c r="D57" s="50"/>
      <c r="E57" s="50"/>
    </row>
    <row r="58" spans="3:5" ht="15" hidden="1">
      <c r="C58" s="50"/>
      <c r="D58" s="50"/>
      <c r="E58" s="50"/>
    </row>
    <row r="59" spans="3:5" ht="15" hidden="1">
      <c r="C59" s="50"/>
      <c r="D59" s="50"/>
      <c r="E59" s="50"/>
    </row>
    <row r="60" spans="3:5" ht="15" hidden="1">
      <c r="C60" s="50"/>
      <c r="D60" s="50"/>
      <c r="E60" s="50"/>
    </row>
    <row r="61" spans="3:5" ht="15" hidden="1">
      <c r="C61" s="50"/>
      <c r="D61" s="50"/>
      <c r="E61" s="50"/>
    </row>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sheetData>
  <sheetProtection algorithmName="SHA-512" hashValue="QrT0jyCgMv8pKL6SFB9VRQ6/PXtYzBiOIgttlZ03837H0iAEj61WesBHIXZELerdHnrNmpCqraih+ugD/FKS5g==" saltValue="POdgIsxvEYhT7n0ptQ2ahA==" spinCount="100000" sheet="1" objects="1" scenarios="1"/>
  <mergeCells count="5">
    <mergeCell ref="B6:E6"/>
    <mergeCell ref="D12:E12"/>
    <mergeCell ref="D13:E13"/>
    <mergeCell ref="D17:E17"/>
    <mergeCell ref="B7:C7"/>
  </mergeCells>
  <hyperlinks>
    <hyperlink ref="C21" location="'Financial Results'!E53" display="Total Other comprehensive income"/>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D2:R91"/>
  <sheetViews>
    <sheetView showGridLines="0" workbookViewId="0" topLeftCell="A7">
      <selection activeCell="F9" sqref="F9"/>
    </sheetView>
  </sheetViews>
  <sheetFormatPr defaultColWidth="0" defaultRowHeight="15" customHeight="1" zeroHeight="1"/>
  <cols>
    <col min="1" max="3" width="2.7109375" style="0" customWidth="1"/>
    <col min="4" max="4" width="6.7109375" style="0" customWidth="1"/>
    <col min="5" max="5" width="69.421875" style="0" customWidth="1"/>
    <col min="6" max="6" width="20.8515625" style="0" customWidth="1"/>
    <col min="7" max="7" width="7.57421875" style="0" customWidth="1"/>
    <col min="8" max="16383" width="4.00390625" style="0" hidden="1" customWidth="1"/>
    <col min="16384" max="16384" width="6.57421875" style="0" hidden="1" customWidth="1"/>
  </cols>
  <sheetData>
    <row r="2" ht="15" customHeight="1" hidden="1">
      <c r="E2" s="8"/>
    </row>
    <row r="7" ht="32.25" customHeight="1"/>
    <row r="8" spans="4:7" ht="23.25" customHeight="1">
      <c r="D8" s="484" t="s">
        <v>560</v>
      </c>
      <c r="E8" s="485"/>
      <c r="F8" s="485"/>
      <c r="G8" s="379"/>
    </row>
    <row r="9" spans="4:6" ht="48.75" customHeight="1">
      <c r="D9" s="468" t="s">
        <v>104</v>
      </c>
      <c r="E9" s="469"/>
      <c r="F9" s="15" t="str">
        <f>IF('General Info'!E19="Half yearly","6 months ended (dd-mm-yyyy)","Year ended (dd-mm-yyyy)")</f>
        <v>Year ended (dd-mm-yyyy)</v>
      </c>
    </row>
    <row r="10" spans="4:8" ht="15" customHeight="1">
      <c r="D10" s="65" t="s">
        <v>59</v>
      </c>
      <c r="E10" s="1" t="s">
        <v>190</v>
      </c>
      <c r="F10" s="235" t="s">
        <v>835</v>
      </c>
      <c r="H10" s="191"/>
    </row>
    <row r="11" spans="4:6" ht="15" customHeight="1">
      <c r="D11" s="65" t="s">
        <v>60</v>
      </c>
      <c r="E11" s="1" t="s">
        <v>191</v>
      </c>
      <c r="F11" s="236" t="s">
        <v>834</v>
      </c>
    </row>
    <row r="12" spans="4:14" ht="15" customHeight="1">
      <c r="D12" s="65" t="s">
        <v>61</v>
      </c>
      <c r="E12" s="1" t="s">
        <v>62</v>
      </c>
      <c r="F12" s="373" t="str">
        <f>+IF(COUNTA('General Info'!E21),'General Info'!E21,"")</f>
        <v>Audited</v>
      </c>
      <c r="N12" t="s">
        <v>16</v>
      </c>
    </row>
    <row r="13" spans="4:14" ht="15" customHeight="1">
      <c r="D13" s="287" t="s">
        <v>63</v>
      </c>
      <c r="E13" s="288" t="s">
        <v>13</v>
      </c>
      <c r="F13" s="289" t="str">
        <f>+IF(COUNTA('General Info'!E20),'General Info'!E20,"")</f>
        <v>Standalone</v>
      </c>
      <c r="N13" t="s">
        <v>55</v>
      </c>
    </row>
    <row r="14" spans="4:6" ht="15" customHeight="1">
      <c r="D14" s="290" t="s">
        <v>103</v>
      </c>
      <c r="E14" s="499" t="s">
        <v>585</v>
      </c>
      <c r="F14" s="500"/>
    </row>
    <row r="15" spans="4:10" s="285" customFormat="1" ht="13.5" customHeight="1">
      <c r="D15" s="291"/>
      <c r="E15" s="297" t="s">
        <v>824</v>
      </c>
      <c r="F15" s="292"/>
      <c r="J15" s="285" t="s">
        <v>561</v>
      </c>
    </row>
    <row r="16" spans="4:10" s="285" customFormat="1" ht="15" customHeight="1" hidden="1">
      <c r="D16" s="286"/>
      <c r="E16" s="295" t="s">
        <v>514</v>
      </c>
      <c r="F16" s="272" t="str">
        <f>+IF(COUNTA('General Info'!E26),'General Info'!E26,"")</f>
        <v>Yes</v>
      </c>
      <c r="J16" s="285" t="s">
        <v>515</v>
      </c>
    </row>
    <row r="17" spans="4:10" s="285" customFormat="1" ht="15" customHeight="1">
      <c r="D17" s="293"/>
      <c r="E17" s="296" t="s">
        <v>825</v>
      </c>
      <c r="F17" s="294"/>
      <c r="J17" t="s">
        <v>515</v>
      </c>
    </row>
    <row r="18" spans="4:10" s="285" customFormat="1" ht="15" customHeight="1">
      <c r="D18" s="293"/>
      <c r="E18" s="296" t="s">
        <v>826</v>
      </c>
      <c r="F18" s="294"/>
      <c r="J18" s="285" t="s">
        <v>516</v>
      </c>
    </row>
    <row r="19" spans="4:18" s="285" customFormat="1" ht="15" customHeight="1">
      <c r="D19" s="309"/>
      <c r="E19" s="306" t="s">
        <v>517</v>
      </c>
      <c r="F19" s="343"/>
      <c r="J19" s="285" t="s">
        <v>517</v>
      </c>
      <c r="R19" s="285" t="str">
        <f>+IF(COUNT(F19),+F19,"")</f>
        <v/>
      </c>
    </row>
    <row r="20" spans="4:18" s="285" customFormat="1" ht="15" customHeight="1">
      <c r="D20" s="311"/>
      <c r="E20" s="308" t="s">
        <v>518</v>
      </c>
      <c r="F20" s="344"/>
      <c r="J20" s="285" t="s">
        <v>518</v>
      </c>
      <c r="R20" s="285" t="str">
        <f aca="true" t="shared" si="0" ref="R20:R83">+IF(COUNT(F20),+F20,"")</f>
        <v/>
      </c>
    </row>
    <row r="21" spans="4:18" s="285" customFormat="1" ht="15" customHeight="1">
      <c r="D21" s="311"/>
      <c r="E21" s="308" t="s">
        <v>562</v>
      </c>
      <c r="F21" s="344"/>
      <c r="J21" s="285" t="s">
        <v>562</v>
      </c>
      <c r="R21" s="285" t="str">
        <f t="shared" si="0"/>
        <v/>
      </c>
    </row>
    <row r="22" spans="4:18" s="285" customFormat="1" ht="15" customHeight="1">
      <c r="D22" s="313"/>
      <c r="E22" s="308" t="s">
        <v>519</v>
      </c>
      <c r="F22" s="344"/>
      <c r="J22" s="285" t="s">
        <v>519</v>
      </c>
      <c r="R22" s="285" t="str">
        <f t="shared" si="0"/>
        <v/>
      </c>
    </row>
    <row r="23" spans="4:18" s="285" customFormat="1" ht="15" customHeight="1">
      <c r="D23" s="314"/>
      <c r="E23" s="308" t="s">
        <v>563</v>
      </c>
      <c r="F23" s="345"/>
      <c r="J23" s="285" t="s">
        <v>563</v>
      </c>
      <c r="R23" s="285" t="str">
        <f t="shared" si="0"/>
        <v/>
      </c>
    </row>
    <row r="24" spans="4:18" s="285" customFormat="1" ht="15" customHeight="1">
      <c r="D24" s="310"/>
      <c r="E24" s="307" t="s">
        <v>520</v>
      </c>
      <c r="F24" s="346"/>
      <c r="J24" s="285" t="s">
        <v>520</v>
      </c>
      <c r="R24" s="285" t="str">
        <f t="shared" si="0"/>
        <v/>
      </c>
    </row>
    <row r="25" spans="4:18" s="285" customFormat="1" ht="15" customHeight="1">
      <c r="D25" s="293"/>
      <c r="E25" s="296" t="s">
        <v>827</v>
      </c>
      <c r="F25" s="294"/>
      <c r="J25" s="285" t="s">
        <v>564</v>
      </c>
      <c r="R25" s="285" t="str">
        <f t="shared" si="0"/>
        <v/>
      </c>
    </row>
    <row r="26" spans="4:18" s="285" customFormat="1" ht="15" customHeight="1">
      <c r="D26" s="319"/>
      <c r="E26" s="306" t="s">
        <v>521</v>
      </c>
      <c r="F26" s="347"/>
      <c r="J26" s="285" t="s">
        <v>521</v>
      </c>
      <c r="R26" s="285" t="str">
        <f t="shared" si="0"/>
        <v/>
      </c>
    </row>
    <row r="27" spans="4:18" s="285" customFormat="1" ht="15" customHeight="1">
      <c r="D27" s="314"/>
      <c r="E27" s="308" t="s">
        <v>565</v>
      </c>
      <c r="F27" s="348"/>
      <c r="J27" s="285" t="s">
        <v>565</v>
      </c>
      <c r="R27" s="285" t="str">
        <f t="shared" si="0"/>
        <v/>
      </c>
    </row>
    <row r="28" spans="4:18" s="285" customFormat="1" ht="15" customHeight="1">
      <c r="D28" s="313"/>
      <c r="E28" s="308" t="s">
        <v>522</v>
      </c>
      <c r="F28" s="344"/>
      <c r="J28" s="285" t="s">
        <v>522</v>
      </c>
      <c r="R28" s="285" t="str">
        <f t="shared" si="0"/>
        <v/>
      </c>
    </row>
    <row r="29" spans="4:18" s="285" customFormat="1" ht="15" customHeight="1">
      <c r="D29" s="320"/>
      <c r="E29" s="316" t="s">
        <v>566</v>
      </c>
      <c r="F29" s="348"/>
      <c r="J29" s="285" t="s">
        <v>566</v>
      </c>
      <c r="R29" s="285" t="str">
        <f t="shared" si="0"/>
        <v/>
      </c>
    </row>
    <row r="30" spans="4:18" s="285" customFormat="1" ht="15" customHeight="1">
      <c r="D30" s="320"/>
      <c r="E30" s="316" t="s">
        <v>567</v>
      </c>
      <c r="F30" s="349"/>
      <c r="J30" s="285" t="s">
        <v>567</v>
      </c>
      <c r="R30" s="285" t="str">
        <f t="shared" si="0"/>
        <v/>
      </c>
    </row>
    <row r="31" spans="4:18" s="285" customFormat="1" ht="15" customHeight="1">
      <c r="D31" s="312"/>
      <c r="E31" s="315" t="s">
        <v>523</v>
      </c>
      <c r="F31" s="350"/>
      <c r="J31" s="285" t="s">
        <v>523</v>
      </c>
      <c r="R31" s="285" t="str">
        <f t="shared" si="0"/>
        <v/>
      </c>
    </row>
    <row r="32" spans="4:18" s="285" customFormat="1" ht="15" customHeight="1">
      <c r="D32" s="293"/>
      <c r="E32" s="380" t="s">
        <v>524</v>
      </c>
      <c r="F32" s="355" t="str">
        <f>IF(COUNT(F19:F31),ROUND(SUM(F19:F24)-SUM(F26:F31),3),"")</f>
        <v/>
      </c>
      <c r="J32" s="285" t="s">
        <v>774</v>
      </c>
      <c r="R32" s="285" t="str">
        <f t="shared" si="0"/>
        <v/>
      </c>
    </row>
    <row r="33" spans="4:18" s="285" customFormat="1" ht="15" customHeight="1">
      <c r="D33" s="309"/>
      <c r="E33" s="317" t="s">
        <v>525</v>
      </c>
      <c r="F33" s="347"/>
      <c r="J33" s="285" t="s">
        <v>775</v>
      </c>
      <c r="R33" s="285" t="str">
        <f t="shared" si="0"/>
        <v/>
      </c>
    </row>
    <row r="34" spans="4:18" s="285" customFormat="1" ht="15" customHeight="1">
      <c r="D34" s="313"/>
      <c r="E34" s="316" t="s">
        <v>526</v>
      </c>
      <c r="F34" s="348"/>
      <c r="J34" s="285" t="s">
        <v>776</v>
      </c>
      <c r="R34" s="285" t="str">
        <f t="shared" si="0"/>
        <v/>
      </c>
    </row>
    <row r="35" spans="4:18" s="285" customFormat="1" ht="15" customHeight="1">
      <c r="D35" s="313"/>
      <c r="E35" s="318" t="s">
        <v>527</v>
      </c>
      <c r="F35" s="344"/>
      <c r="J35" s="285" t="s">
        <v>777</v>
      </c>
      <c r="R35" s="285" t="str">
        <f t="shared" si="0"/>
        <v/>
      </c>
    </row>
    <row r="36" spans="4:18" s="285" customFormat="1" ht="15" customHeight="1">
      <c r="D36" s="313"/>
      <c r="E36" s="316" t="s">
        <v>528</v>
      </c>
      <c r="F36" s="344"/>
      <c r="J36" s="285" t="s">
        <v>778</v>
      </c>
      <c r="R36" s="285" t="str">
        <f t="shared" si="0"/>
        <v/>
      </c>
    </row>
    <row r="37" spans="4:18" s="285" customFormat="1" ht="15" customHeight="1">
      <c r="D37" s="312"/>
      <c r="E37" s="315" t="s">
        <v>529</v>
      </c>
      <c r="F37" s="346"/>
      <c r="J37" s="285" t="s">
        <v>779</v>
      </c>
      <c r="R37" s="285" t="str">
        <f t="shared" si="0"/>
        <v/>
      </c>
    </row>
    <row r="38" spans="4:18" s="285" customFormat="1" ht="15" customHeight="1">
      <c r="D38" s="380"/>
      <c r="E38" s="380" t="s">
        <v>530</v>
      </c>
      <c r="F38" s="355" t="str">
        <f>IF(COUNT(F32:F37),ROUND(SUM(F32)+SUM(F33)-SUM(F34)+SUM(F35)-SUM(F36)+SUM(F37),3),"")</f>
        <v/>
      </c>
      <c r="J38" s="285" t="s">
        <v>530</v>
      </c>
      <c r="R38" s="285" t="str">
        <f t="shared" si="0"/>
        <v/>
      </c>
    </row>
    <row r="39" spans="4:18" s="285" customFormat="1" ht="15" customHeight="1">
      <c r="D39" s="293"/>
      <c r="E39" s="296" t="s">
        <v>828</v>
      </c>
      <c r="F39" s="294"/>
      <c r="J39" s="285" t="s">
        <v>531</v>
      </c>
      <c r="R39" s="285" t="str">
        <f t="shared" si="0"/>
        <v/>
      </c>
    </row>
    <row r="40" spans="4:18" s="285" customFormat="1" ht="15" customHeight="1">
      <c r="D40" s="319"/>
      <c r="E40" s="317" t="s">
        <v>532</v>
      </c>
      <c r="F40" s="347"/>
      <c r="J40" s="285" t="s">
        <v>780</v>
      </c>
      <c r="R40" s="285" t="str">
        <f t="shared" si="0"/>
        <v/>
      </c>
    </row>
    <row r="41" spans="4:18" s="285" customFormat="1" ht="15" customHeight="1">
      <c r="D41" s="313"/>
      <c r="E41" s="316" t="s">
        <v>533</v>
      </c>
      <c r="F41" s="344"/>
      <c r="J41" s="285" t="s">
        <v>781</v>
      </c>
      <c r="R41" s="285" t="str">
        <f t="shared" si="0"/>
        <v/>
      </c>
    </row>
    <row r="42" spans="4:18" s="285" customFormat="1" ht="15" customHeight="1">
      <c r="D42" s="313"/>
      <c r="E42" s="318" t="s">
        <v>534</v>
      </c>
      <c r="F42" s="344"/>
      <c r="J42" s="285" t="s">
        <v>782</v>
      </c>
      <c r="R42" s="285" t="str">
        <f t="shared" si="0"/>
        <v/>
      </c>
    </row>
    <row r="43" spans="4:18" s="285" customFormat="1" ht="15" customHeight="1">
      <c r="D43" s="313"/>
      <c r="E43" s="316" t="s">
        <v>535</v>
      </c>
      <c r="F43" s="348"/>
      <c r="J43" s="285" t="s">
        <v>783</v>
      </c>
      <c r="R43" s="285" t="str">
        <f t="shared" si="0"/>
        <v/>
      </c>
    </row>
    <row r="44" spans="4:18" s="285" customFormat="1" ht="15" customHeight="1">
      <c r="D44" s="313"/>
      <c r="E44" s="316" t="s">
        <v>536</v>
      </c>
      <c r="F44" s="349"/>
      <c r="J44" s="285" t="s">
        <v>784</v>
      </c>
      <c r="R44" s="285" t="str">
        <f t="shared" si="0"/>
        <v/>
      </c>
    </row>
    <row r="45" spans="4:18" s="285" customFormat="1" ht="15" customHeight="1">
      <c r="D45" s="325"/>
      <c r="E45" s="326" t="s">
        <v>537</v>
      </c>
      <c r="F45" s="344"/>
      <c r="J45" s="285" t="s">
        <v>785</v>
      </c>
      <c r="R45" s="285" t="str">
        <f t="shared" si="0"/>
        <v/>
      </c>
    </row>
    <row r="46" spans="4:18" s="285" customFormat="1" ht="15" customHeight="1">
      <c r="D46" s="313"/>
      <c r="E46" s="316" t="s">
        <v>568</v>
      </c>
      <c r="F46" s="348"/>
      <c r="J46" s="285" t="s">
        <v>786</v>
      </c>
      <c r="R46" s="285" t="str">
        <f t="shared" si="0"/>
        <v/>
      </c>
    </row>
    <row r="47" spans="4:18" s="285" customFormat="1" ht="15" customHeight="1">
      <c r="D47" s="313"/>
      <c r="E47" s="316" t="s">
        <v>569</v>
      </c>
      <c r="F47" s="349"/>
      <c r="J47" s="285" t="s">
        <v>787</v>
      </c>
      <c r="R47" s="285" t="str">
        <f t="shared" si="0"/>
        <v/>
      </c>
    </row>
    <row r="48" spans="4:18" s="285" customFormat="1" ht="15" customHeight="1">
      <c r="D48" s="313"/>
      <c r="E48" s="316" t="s">
        <v>570</v>
      </c>
      <c r="F48" s="344"/>
      <c r="J48" s="285" t="s">
        <v>788</v>
      </c>
      <c r="R48" s="285" t="str">
        <f t="shared" si="0"/>
        <v/>
      </c>
    </row>
    <row r="49" spans="4:18" s="285" customFormat="1" ht="15" customHeight="1">
      <c r="D49" s="314"/>
      <c r="E49" s="316" t="s">
        <v>571</v>
      </c>
      <c r="F49" s="344"/>
      <c r="J49" s="285" t="s">
        <v>789</v>
      </c>
      <c r="R49" s="285" t="str">
        <f t="shared" si="0"/>
        <v/>
      </c>
    </row>
    <row r="50" spans="4:18" s="285" customFormat="1" ht="15" customHeight="1">
      <c r="D50" s="313"/>
      <c r="E50" s="316" t="s">
        <v>572</v>
      </c>
      <c r="F50" s="344"/>
      <c r="J50" s="285" t="s">
        <v>790</v>
      </c>
      <c r="R50" s="285" t="str">
        <f t="shared" si="0"/>
        <v/>
      </c>
    </row>
    <row r="51" spans="4:18" s="285" customFormat="1" ht="15" customHeight="1">
      <c r="D51" s="313"/>
      <c r="E51" s="318" t="s">
        <v>573</v>
      </c>
      <c r="F51" s="344"/>
      <c r="J51" s="285" t="s">
        <v>791</v>
      </c>
      <c r="R51" s="285" t="str">
        <f t="shared" si="0"/>
        <v/>
      </c>
    </row>
    <row r="52" spans="4:18" s="285" customFormat="1" ht="15" customHeight="1">
      <c r="D52" s="313"/>
      <c r="E52" s="308" t="s">
        <v>538</v>
      </c>
      <c r="F52" s="348"/>
      <c r="J52" s="285" t="s">
        <v>792</v>
      </c>
      <c r="R52" s="285" t="str">
        <f t="shared" si="0"/>
        <v/>
      </c>
    </row>
    <row r="53" spans="4:18" s="285" customFormat="1" ht="15" customHeight="1">
      <c r="D53" s="314"/>
      <c r="E53" s="308" t="s">
        <v>539</v>
      </c>
      <c r="F53" s="344"/>
      <c r="J53" s="285" t="s">
        <v>793</v>
      </c>
      <c r="R53" s="285" t="str">
        <f t="shared" si="0"/>
        <v/>
      </c>
    </row>
    <row r="54" spans="4:18" s="285" customFormat="1" ht="15" customHeight="1">
      <c r="D54" s="313"/>
      <c r="E54" s="316" t="s">
        <v>574</v>
      </c>
      <c r="F54" s="348"/>
      <c r="J54" s="285" t="s">
        <v>794</v>
      </c>
      <c r="R54" s="285" t="str">
        <f t="shared" si="0"/>
        <v/>
      </c>
    </row>
    <row r="55" spans="4:18" s="285" customFormat="1" ht="15" customHeight="1">
      <c r="D55" s="313"/>
      <c r="E55" s="318" t="s">
        <v>575</v>
      </c>
      <c r="F55" s="349"/>
      <c r="J55" s="285" t="s">
        <v>795</v>
      </c>
      <c r="R55" s="285" t="str">
        <f t="shared" si="0"/>
        <v/>
      </c>
    </row>
    <row r="56" spans="4:18" s="285" customFormat="1" ht="15" customHeight="1">
      <c r="D56" s="314"/>
      <c r="E56" s="308" t="s">
        <v>576</v>
      </c>
      <c r="F56" s="349"/>
      <c r="J56" s="285" t="s">
        <v>796</v>
      </c>
      <c r="R56" s="285" t="str">
        <f t="shared" si="0"/>
        <v/>
      </c>
    </row>
    <row r="57" spans="4:18" s="285" customFormat="1" ht="15" customHeight="1">
      <c r="D57" s="313"/>
      <c r="E57" s="316" t="s">
        <v>577</v>
      </c>
      <c r="F57" s="344"/>
      <c r="J57" s="285" t="s">
        <v>797</v>
      </c>
      <c r="R57" s="285" t="str">
        <f t="shared" si="0"/>
        <v/>
      </c>
    </row>
    <row r="58" spans="4:18" s="285" customFormat="1" ht="15" customHeight="1">
      <c r="D58" s="313"/>
      <c r="E58" s="318" t="s">
        <v>540</v>
      </c>
      <c r="F58" s="344"/>
      <c r="J58" s="285" t="s">
        <v>798</v>
      </c>
      <c r="R58" s="285" t="str">
        <f t="shared" si="0"/>
        <v/>
      </c>
    </row>
    <row r="59" spans="4:18" s="285" customFormat="1" ht="15" customHeight="1">
      <c r="D59" s="320"/>
      <c r="E59" s="308" t="s">
        <v>541</v>
      </c>
      <c r="F59" s="344"/>
      <c r="J59" s="285" t="s">
        <v>799</v>
      </c>
      <c r="R59" s="285" t="str">
        <f t="shared" si="0"/>
        <v/>
      </c>
    </row>
    <row r="60" spans="4:18" s="285" customFormat="1" ht="15" customHeight="1">
      <c r="D60" s="314"/>
      <c r="E60" s="308" t="s">
        <v>542</v>
      </c>
      <c r="F60" s="344"/>
      <c r="J60" s="285" t="s">
        <v>800</v>
      </c>
      <c r="R60" s="285" t="str">
        <f t="shared" si="0"/>
        <v/>
      </c>
    </row>
    <row r="61" spans="4:18" s="285" customFormat="1" ht="15" customHeight="1">
      <c r="D61" s="313"/>
      <c r="E61" s="316" t="s">
        <v>543</v>
      </c>
      <c r="F61" s="344"/>
      <c r="J61" s="285" t="s">
        <v>801</v>
      </c>
      <c r="R61" s="285" t="str">
        <f t="shared" si="0"/>
        <v/>
      </c>
    </row>
    <row r="62" spans="4:18" s="285" customFormat="1" ht="15" customHeight="1">
      <c r="D62" s="313"/>
      <c r="E62" s="318" t="s">
        <v>525</v>
      </c>
      <c r="F62" s="348"/>
      <c r="J62" s="285" t="s">
        <v>802</v>
      </c>
      <c r="R62" s="285" t="str">
        <f t="shared" si="0"/>
        <v/>
      </c>
    </row>
    <row r="63" spans="4:18" s="285" customFormat="1" ht="15" customHeight="1">
      <c r="D63" s="313"/>
      <c r="E63" s="308" t="s">
        <v>527</v>
      </c>
      <c r="F63" s="344"/>
      <c r="J63" s="285" t="s">
        <v>803</v>
      </c>
      <c r="R63" s="285" t="str">
        <f t="shared" si="0"/>
        <v/>
      </c>
    </row>
    <row r="64" spans="4:18" s="285" customFormat="1" ht="15" customHeight="1">
      <c r="D64" s="313"/>
      <c r="E64" s="316" t="s">
        <v>528</v>
      </c>
      <c r="F64" s="348"/>
      <c r="J64" s="285" t="s">
        <v>804</v>
      </c>
      <c r="R64" s="285" t="str">
        <f t="shared" si="0"/>
        <v/>
      </c>
    </row>
    <row r="65" spans="4:18" s="285" customFormat="1" ht="15" customHeight="1">
      <c r="D65" s="313"/>
      <c r="E65" s="316" t="s">
        <v>529</v>
      </c>
      <c r="F65" s="349"/>
      <c r="J65" s="285" t="s">
        <v>805</v>
      </c>
      <c r="R65" s="285" t="str">
        <f t="shared" si="0"/>
        <v/>
      </c>
    </row>
    <row r="66" spans="4:18" s="285" customFormat="1" ht="15" customHeight="1">
      <c r="D66" s="311"/>
      <c r="E66" s="315" t="s">
        <v>544</v>
      </c>
      <c r="F66" s="350"/>
      <c r="J66" s="285" t="s">
        <v>806</v>
      </c>
      <c r="R66" s="285" t="str">
        <f t="shared" si="0"/>
        <v/>
      </c>
    </row>
    <row r="67" spans="4:18" s="285" customFormat="1" ht="15" customHeight="1">
      <c r="D67" s="380"/>
      <c r="E67" s="380" t="s">
        <v>545</v>
      </c>
      <c r="F67" s="355" t="str">
        <f>IF(COUNT(F40:F66),ROUND(SUM(F40)-SUM(F41)+SUM(F42)-SUM(F43)+SUM(F44)-SUM(F45)+SUM(F46)-SUM(F47)+SUM(F48)-SUM(F49)+SUM(F50)-SUM(F51)+SUM(F52)-SUM(F53)+SUM(F54)-SUM(F55)+SUM(F56)-SUM(F57)-SUM(F58)+SUM(F59)-SUM(F60)+SUM(F61)+SUM(F62)+SUM(F63)-SUM(F64)+SUM(F65)+SUM(F66),3),"")</f>
        <v/>
      </c>
      <c r="J67" s="285" t="s">
        <v>545</v>
      </c>
      <c r="R67" s="285" t="str">
        <f t="shared" si="0"/>
        <v/>
      </c>
    </row>
    <row r="68" spans="4:18" s="285" customFormat="1" ht="15" customHeight="1">
      <c r="D68" s="293"/>
      <c r="E68" s="296" t="s">
        <v>829</v>
      </c>
      <c r="F68" s="294"/>
      <c r="J68" s="285" t="s">
        <v>546</v>
      </c>
      <c r="R68" s="285" t="str">
        <f t="shared" si="0"/>
        <v/>
      </c>
    </row>
    <row r="69" spans="4:18" s="285" customFormat="1" ht="15" customHeight="1">
      <c r="D69" s="309"/>
      <c r="E69" s="317" t="s">
        <v>578</v>
      </c>
      <c r="F69" s="343"/>
      <c r="J69" s="285" t="s">
        <v>578</v>
      </c>
      <c r="R69" s="285" t="str">
        <f t="shared" si="0"/>
        <v/>
      </c>
    </row>
    <row r="70" spans="4:18" s="285" customFormat="1" ht="15" customHeight="1">
      <c r="D70" s="313"/>
      <c r="E70" s="318" t="s">
        <v>579</v>
      </c>
      <c r="F70" s="349"/>
      <c r="J70" s="285" t="s">
        <v>579</v>
      </c>
      <c r="R70" s="285" t="str">
        <f t="shared" si="0"/>
        <v/>
      </c>
    </row>
    <row r="71" spans="4:18" s="285" customFormat="1" ht="15" customHeight="1">
      <c r="D71" s="314"/>
      <c r="E71" s="316" t="s">
        <v>547</v>
      </c>
      <c r="F71" s="349"/>
      <c r="J71" s="285" t="s">
        <v>807</v>
      </c>
      <c r="R71" s="285" t="str">
        <f t="shared" si="0"/>
        <v/>
      </c>
    </row>
    <row r="72" spans="4:18" s="285" customFormat="1" ht="15" customHeight="1">
      <c r="D72" s="313"/>
      <c r="E72" s="318" t="s">
        <v>548</v>
      </c>
      <c r="F72" s="349"/>
      <c r="J72" s="285" t="s">
        <v>808</v>
      </c>
      <c r="R72" s="285" t="str">
        <f t="shared" si="0"/>
        <v/>
      </c>
    </row>
    <row r="73" spans="4:18" s="285" customFormat="1" ht="15" customHeight="1">
      <c r="D73" s="314"/>
      <c r="E73" s="316" t="s">
        <v>580</v>
      </c>
      <c r="F73" s="344"/>
      <c r="J73" s="285" t="s">
        <v>809</v>
      </c>
      <c r="R73" s="285" t="str">
        <f t="shared" si="0"/>
        <v/>
      </c>
    </row>
    <row r="74" spans="4:18" s="285" customFormat="1" ht="15" customHeight="1">
      <c r="D74" s="311"/>
      <c r="E74" s="321" t="s">
        <v>581</v>
      </c>
      <c r="F74" s="351"/>
      <c r="J74" s="285" t="s">
        <v>810</v>
      </c>
      <c r="R74" s="285" t="str">
        <f t="shared" si="0"/>
        <v/>
      </c>
    </row>
    <row r="75" spans="4:18" s="285" customFormat="1" ht="15" customHeight="1">
      <c r="D75" s="313"/>
      <c r="E75" s="308" t="s">
        <v>582</v>
      </c>
      <c r="F75" s="348"/>
      <c r="J75" s="285" t="s">
        <v>811</v>
      </c>
      <c r="R75" s="285" t="str">
        <f t="shared" si="0"/>
        <v/>
      </c>
    </row>
    <row r="76" spans="4:18" s="285" customFormat="1" ht="15" customHeight="1">
      <c r="D76" s="323"/>
      <c r="E76" s="322" t="s">
        <v>549</v>
      </c>
      <c r="F76" s="344"/>
      <c r="J76" s="285" t="s">
        <v>812</v>
      </c>
      <c r="R76" s="285" t="str">
        <f t="shared" si="0"/>
        <v/>
      </c>
    </row>
    <row r="77" spans="4:18" s="285" customFormat="1" ht="15" customHeight="1">
      <c r="D77" s="313"/>
      <c r="E77" s="316" t="s">
        <v>550</v>
      </c>
      <c r="F77" s="345"/>
      <c r="J77" s="285" t="s">
        <v>813</v>
      </c>
      <c r="R77" s="285" t="str">
        <f t="shared" si="0"/>
        <v/>
      </c>
    </row>
    <row r="78" spans="4:18" s="285" customFormat="1" ht="15" customHeight="1">
      <c r="D78" s="313"/>
      <c r="E78" s="318" t="s">
        <v>551</v>
      </c>
      <c r="F78" s="348"/>
      <c r="J78" s="285" t="s">
        <v>814</v>
      </c>
      <c r="R78" s="285" t="str">
        <f t="shared" si="0"/>
        <v/>
      </c>
    </row>
    <row r="79" spans="4:18" s="285" customFormat="1" ht="15" customHeight="1">
      <c r="D79" s="314"/>
      <c r="E79" s="316" t="s">
        <v>583</v>
      </c>
      <c r="F79" s="349"/>
      <c r="J79" s="285" t="s">
        <v>815</v>
      </c>
      <c r="R79" s="285" t="str">
        <f t="shared" si="0"/>
        <v/>
      </c>
    </row>
    <row r="80" spans="4:18" s="285" customFormat="1" ht="15" customHeight="1">
      <c r="D80" s="311"/>
      <c r="E80" s="316" t="s">
        <v>584</v>
      </c>
      <c r="F80" s="349"/>
      <c r="J80" s="285" t="s">
        <v>816</v>
      </c>
      <c r="R80" s="285" t="str">
        <f t="shared" si="0"/>
        <v/>
      </c>
    </row>
    <row r="81" spans="4:18" s="285" customFormat="1" ht="15" customHeight="1">
      <c r="D81" s="311"/>
      <c r="E81" s="316" t="s">
        <v>552</v>
      </c>
      <c r="F81" s="349"/>
      <c r="J81" s="285" t="s">
        <v>817</v>
      </c>
      <c r="R81" s="285" t="str">
        <f t="shared" si="0"/>
        <v/>
      </c>
    </row>
    <row r="82" spans="4:18" s="285" customFormat="1" ht="15" customHeight="1">
      <c r="D82" s="313"/>
      <c r="E82" s="316" t="s">
        <v>526</v>
      </c>
      <c r="F82" s="349"/>
      <c r="J82" s="285" t="s">
        <v>818</v>
      </c>
      <c r="R82" s="285" t="str">
        <f t="shared" si="0"/>
        <v/>
      </c>
    </row>
    <row r="83" spans="4:18" s="285" customFormat="1" ht="15" customHeight="1">
      <c r="D83" s="314"/>
      <c r="E83" s="316" t="s">
        <v>528</v>
      </c>
      <c r="F83" s="349"/>
      <c r="J83" s="285" t="s">
        <v>819</v>
      </c>
      <c r="R83" s="285" t="str">
        <f t="shared" si="0"/>
        <v/>
      </c>
    </row>
    <row r="84" spans="4:18" s="285" customFormat="1" ht="15" customHeight="1">
      <c r="D84" s="324"/>
      <c r="E84" s="315" t="s">
        <v>529</v>
      </c>
      <c r="F84" s="350"/>
      <c r="J84" s="285" t="s">
        <v>820</v>
      </c>
      <c r="R84" s="285" t="str">
        <f aca="true" t="shared" si="1" ref="R84:R91">+IF(COUNT(F84),+F84,"")</f>
        <v/>
      </c>
    </row>
    <row r="85" spans="4:18" s="285" customFormat="1" ht="15" customHeight="1">
      <c r="D85" s="380"/>
      <c r="E85" s="380" t="s">
        <v>553</v>
      </c>
      <c r="F85" s="355" t="str">
        <f>IF(COUNT(F69:F84),ROUND(SUM(F69)-SUM(F70)+SUM(F71)+SUM(F72)-SUM(F73)-SUM(F74)+SUM(F75)+SUM(F76)+SUM(F77)-SUM(F78)-SUM(F79)-SUM(F80)-SUM(F81)-SUM(F82)-SUM(F83)+SUM(F84),3),"")</f>
        <v/>
      </c>
      <c r="J85" s="285" t="s">
        <v>553</v>
      </c>
      <c r="R85" s="285" t="str">
        <f t="shared" si="1"/>
        <v/>
      </c>
    </row>
    <row r="86" spans="4:18" s="285" customFormat="1" ht="32.25" customHeight="1">
      <c r="D86" s="380"/>
      <c r="E86" s="381" t="s">
        <v>554</v>
      </c>
      <c r="F86" s="355" t="str">
        <f>IF(COUNT(F38:F85),ROUND(SUM(F38)+SUM(F67)+SUM(F85),3),"")</f>
        <v/>
      </c>
      <c r="J86" s="285" t="s">
        <v>554</v>
      </c>
      <c r="R86" s="285" t="str">
        <f t="shared" si="1"/>
        <v/>
      </c>
    </row>
    <row r="87" spans="4:18" s="285" customFormat="1" ht="15" customHeight="1">
      <c r="D87" s="293"/>
      <c r="E87" s="296" t="s">
        <v>556</v>
      </c>
      <c r="F87" s="294"/>
      <c r="J87" s="285" t="s">
        <v>555</v>
      </c>
      <c r="R87" s="285" t="str">
        <f t="shared" si="1"/>
        <v/>
      </c>
    </row>
    <row r="88" spans="4:18" s="285" customFormat="1" ht="15" customHeight="1">
      <c r="D88" s="286"/>
      <c r="E88" s="295" t="s">
        <v>556</v>
      </c>
      <c r="F88" s="352"/>
      <c r="J88" s="285" t="s">
        <v>556</v>
      </c>
      <c r="R88" s="285" t="str">
        <f t="shared" si="1"/>
        <v/>
      </c>
    </row>
    <row r="89" spans="4:18" s="285" customFormat="1" ht="15" customHeight="1">
      <c r="D89" s="381"/>
      <c r="E89" s="381" t="s">
        <v>557</v>
      </c>
      <c r="F89" s="355" t="str">
        <f>IF(COUNT(F86,F88),ROUND(SUM(F86)+SUM(F88),3),"")</f>
        <v/>
      </c>
      <c r="J89" s="285" t="s">
        <v>557</v>
      </c>
      <c r="R89" s="285" t="str">
        <f t="shared" si="1"/>
        <v/>
      </c>
    </row>
    <row r="90" spans="4:18" s="285" customFormat="1" ht="15" customHeight="1">
      <c r="D90" s="286"/>
      <c r="E90" s="295" t="s">
        <v>558</v>
      </c>
      <c r="F90" s="352"/>
      <c r="J90" s="285" t="s">
        <v>558</v>
      </c>
      <c r="R90" s="285" t="str">
        <f t="shared" si="1"/>
        <v/>
      </c>
    </row>
    <row r="91" spans="4:18" s="285" customFormat="1" ht="15" customHeight="1">
      <c r="D91" s="381"/>
      <c r="E91" s="381" t="s">
        <v>559</v>
      </c>
      <c r="F91" s="355" t="str">
        <f>+IF(COUNT(F89:F90),ROUND(SUM(F89)+SUM(F90),3),"")</f>
        <v/>
      </c>
      <c r="J91" s="285" t="s">
        <v>559</v>
      </c>
      <c r="R91" s="285" t="str">
        <f t="shared" si="1"/>
        <v/>
      </c>
    </row>
    <row r="92" ht="15" customHeight="1"/>
  </sheetData>
  <sheetProtection algorithmName="SHA-512" hashValue="ljysqV0i76enq0HsOuCRFFCoq551rzau8oVS10+m0aHaYQKRCZ1rfBBjc81HTyIl4fY8ugYE2iBSD46GD9FqjA==" saltValue="sjHGQhq6X49IhRJ2lT2gHw==" spinCount="100000" sheet="1" objects="1" scenarios="1"/>
  <mergeCells count="3">
    <mergeCell ref="E14:F14"/>
    <mergeCell ref="D8:F8"/>
    <mergeCell ref="D9:E9"/>
  </mergeCells>
  <dataValidations count="1">
    <dataValidation type="list" allowBlank="1" showInputMessage="1" showErrorMessage="1" sqref="F12">
      <formula1>$N$12:$N$13</formula1>
    </dataValidation>
  </dataValidation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2015-10-28T09:37:58Z</cp:lastPrinted>
  <dcterms:created xsi:type="dcterms:W3CDTF">2006-09-16T00:00:00Z</dcterms:created>
  <dcterms:modified xsi:type="dcterms:W3CDTF">2022-05-27T12:55:47Z</dcterms:modified>
  <cp:category/>
  <cp:version/>
  <cp:contentType/>
  <cp:contentStatus/>
</cp:coreProperties>
</file>